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31" yWindow="65431" windowWidth="21240" windowHeight="12570" activeTab="0"/>
  </bookViews>
  <sheets>
    <sheet name="Приложение №1" sheetId="1" r:id="rId1"/>
    <sheet name="Приложение 2" sheetId="3" r:id="rId2"/>
    <sheet name="график 2022 г" sheetId="2" r:id="rId3"/>
  </sheets>
  <definedNames/>
  <calcPr calcId="145621"/>
  <extLst/>
</workbook>
</file>

<file path=xl/sharedStrings.xml><?xml version="1.0" encoding="utf-8"?>
<sst xmlns="http://schemas.openxmlformats.org/spreadsheetml/2006/main" count="292" uniqueCount="56">
  <si>
    <t>Отдел и подотдел</t>
  </si>
  <si>
    <t>Дървесен вид</t>
  </si>
  <si>
    <t>Сортимент</t>
  </si>
  <si>
    <t>Мярка</t>
  </si>
  <si>
    <t>Прогнозно количество дървесина пл.куб.м.</t>
  </si>
  <si>
    <t>цр</t>
  </si>
  <si>
    <t>ОБЩО</t>
  </si>
  <si>
    <t>Обща цена. лв. без ДДС</t>
  </si>
  <si>
    <t>ПРИЛОЖЕНИЕ № 3</t>
  </si>
  <si>
    <t>към Договор № ……….. \ …………………</t>
  </si>
  <si>
    <t>График за добив на дървесина по тримесечия</t>
  </si>
  <si>
    <t>ТП ДГС, ДЛС</t>
  </si>
  <si>
    <t>І</t>
  </si>
  <si>
    <t>ІІ</t>
  </si>
  <si>
    <t>ІІІ</t>
  </si>
  <si>
    <t>ІV</t>
  </si>
  <si>
    <t>ВСИЧКО:</t>
  </si>
  <si>
    <t>ПРОДАВАЧ:</t>
  </si>
  <si>
    <t>КУПУВАЧ:</t>
  </si>
  <si>
    <t>ТП ДЛС ……</t>
  </si>
  <si>
    <t>………….</t>
  </si>
  <si>
    <t>Х</t>
  </si>
  <si>
    <t>м3</t>
  </si>
  <si>
    <t>Дърва за огрев</t>
  </si>
  <si>
    <t>Технологична дървесина от Средна</t>
  </si>
  <si>
    <t>ТП ДЛС "Черни лом" гр. Попово</t>
  </si>
  <si>
    <t>Трупи за бичене 18-29см.</t>
  </si>
  <si>
    <t>Трупи за бичене 30-49см.</t>
  </si>
  <si>
    <t>ак</t>
  </si>
  <si>
    <t>Технологична дървесина от  Дребна</t>
  </si>
  <si>
    <t>Колове от дребна</t>
  </si>
  <si>
    <t>бл</t>
  </si>
  <si>
    <t>375 п</t>
  </si>
  <si>
    <t>срлп</t>
  </si>
  <si>
    <t>чдб</t>
  </si>
  <si>
    <t>тп</t>
  </si>
  <si>
    <t>кл</t>
  </si>
  <si>
    <t>Технологична дървесина от Дребна</t>
  </si>
  <si>
    <t>88 г</t>
  </si>
  <si>
    <t>6 д</t>
  </si>
  <si>
    <t>7 б</t>
  </si>
  <si>
    <t>мждр</t>
  </si>
  <si>
    <t>7в</t>
  </si>
  <si>
    <t>7 р</t>
  </si>
  <si>
    <t>Единична цена  за продажба лв./м3 без ДДС</t>
  </si>
  <si>
    <t>Технологична дървесина от Дърва</t>
  </si>
  <si>
    <t>Трупи за бичене 15-17см.</t>
  </si>
  <si>
    <t>ОЗМ</t>
  </si>
  <si>
    <t>Минни подпори</t>
  </si>
  <si>
    <t>Гаранция за участие, лв</t>
  </si>
  <si>
    <t>Стъпка на наддаване, лв.</t>
  </si>
  <si>
    <t>ОБЩО  ЗА ОБЕКТ 2-9-2022</t>
  </si>
  <si>
    <t>ПРИЛОЖЕНИЕ 1</t>
  </si>
  <si>
    <t>ЗА ОБЕКТ № 2-9-2022</t>
  </si>
  <si>
    <t>ПРИЛОЖЕНИЕ2</t>
  </si>
  <si>
    <r>
      <t>тримесечие - 20</t>
    </r>
    <r>
      <rPr>
        <b/>
        <sz val="11"/>
        <color rgb="FFFF0000"/>
        <rFont val="Cambria"/>
        <family val="1"/>
        <scheme val="major"/>
      </rPr>
      <t>22</t>
    </r>
    <r>
      <rPr>
        <b/>
        <sz val="11"/>
        <color theme="1"/>
        <rFont val="Cambria"/>
        <family val="1"/>
        <scheme val="major"/>
      </rPr>
      <t xml:space="preserve"> г., пл.куб.м.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</si>
</sst>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2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7" fillId="0" borderId="2" xfId="0" applyFont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wrapText="1"/>
    </xf>
    <xf numFmtId="0" fontId="7" fillId="0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right" vertical="center"/>
    </xf>
    <xf numFmtId="0" fontId="7" fillId="5" borderId="0" xfId="0" applyFont="1" applyFill="1"/>
    <xf numFmtId="2" fontId="6" fillId="4" borderId="2" xfId="0" applyNumberFormat="1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wrapText="1"/>
    </xf>
    <xf numFmtId="2" fontId="2" fillId="6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 topLeftCell="A31">
      <selection activeCell="F18" sqref="F18"/>
    </sheetView>
  </sheetViews>
  <sheetFormatPr defaultColWidth="9.140625" defaultRowHeight="15"/>
  <cols>
    <col min="1" max="1" width="12.57421875" style="25" customWidth="1"/>
    <col min="2" max="2" width="11.140625" style="1" customWidth="1"/>
    <col min="3" max="3" width="27.00390625" style="26" customWidth="1"/>
    <col min="4" max="4" width="9.140625" style="27" customWidth="1"/>
    <col min="5" max="5" width="13.421875" style="1" customWidth="1"/>
    <col min="6" max="6" width="13.28125" style="1" customWidth="1"/>
    <col min="7" max="7" width="15.7109375" style="1" customWidth="1"/>
    <col min="8" max="8" width="13.57421875" style="1" customWidth="1"/>
    <col min="9" max="9" width="12.57421875" style="1" customWidth="1"/>
    <col min="10" max="16384" width="9.140625" style="1" customWidth="1"/>
  </cols>
  <sheetData>
    <row r="1" spans="1:9" ht="21.75" customHeight="1">
      <c r="A1" s="43" t="s">
        <v>52</v>
      </c>
      <c r="B1" s="43"/>
      <c r="C1" s="43"/>
      <c r="D1" s="43"/>
      <c r="E1" s="43"/>
      <c r="F1" s="43"/>
      <c r="G1" s="43"/>
      <c r="H1" s="43"/>
      <c r="I1" s="43"/>
    </row>
    <row r="2" spans="1:9" ht="24" customHeight="1">
      <c r="A2" s="44" t="s">
        <v>53</v>
      </c>
      <c r="B2" s="44"/>
      <c r="C2" s="44"/>
      <c r="D2" s="44"/>
      <c r="E2" s="44"/>
      <c r="F2" s="44"/>
      <c r="G2" s="44"/>
      <c r="H2" s="44"/>
      <c r="I2" s="44"/>
    </row>
    <row r="3" spans="1:9" s="6" customFormat="1" ht="78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44</v>
      </c>
      <c r="G3" s="5" t="s">
        <v>7</v>
      </c>
      <c r="H3" s="30" t="s">
        <v>49</v>
      </c>
      <c r="I3" s="30" t="s">
        <v>50</v>
      </c>
    </row>
    <row r="4" spans="1:9" s="6" customFormat="1" ht="15.75">
      <c r="A4" s="49" t="s">
        <v>32</v>
      </c>
      <c r="B4" s="29" t="s">
        <v>35</v>
      </c>
      <c r="C4" s="8" t="s">
        <v>26</v>
      </c>
      <c r="D4" s="9" t="s">
        <v>22</v>
      </c>
      <c r="E4" s="8">
        <v>2</v>
      </c>
      <c r="F4" s="10">
        <f>80-26</f>
        <v>54</v>
      </c>
      <c r="G4" s="11">
        <f>+E4*F4</f>
        <v>108</v>
      </c>
      <c r="H4" s="42"/>
      <c r="I4" s="42"/>
    </row>
    <row r="5" spans="1:9" s="12" customFormat="1" ht="15">
      <c r="A5" s="48"/>
      <c r="B5" s="7" t="s">
        <v>28</v>
      </c>
      <c r="C5" s="8" t="s">
        <v>26</v>
      </c>
      <c r="D5" s="9" t="s">
        <v>22</v>
      </c>
      <c r="E5" s="8">
        <v>49</v>
      </c>
      <c r="F5" s="10">
        <f>90-26</f>
        <v>64</v>
      </c>
      <c r="G5" s="11">
        <f aca="true" t="shared" si="0" ref="G5:G12">+E5*F5</f>
        <v>3136</v>
      </c>
      <c r="H5" s="42"/>
      <c r="I5" s="42"/>
    </row>
    <row r="6" spans="1:9" s="12" customFormat="1" ht="28.5">
      <c r="A6" s="48"/>
      <c r="B6" s="29" t="s">
        <v>35</v>
      </c>
      <c r="C6" s="8" t="s">
        <v>24</v>
      </c>
      <c r="D6" s="9" t="s">
        <v>22</v>
      </c>
      <c r="E6" s="8">
        <v>1</v>
      </c>
      <c r="F6" s="10">
        <f>60-26</f>
        <v>34</v>
      </c>
      <c r="G6" s="11">
        <f t="shared" si="0"/>
        <v>34</v>
      </c>
      <c r="H6" s="42"/>
      <c r="I6" s="42"/>
    </row>
    <row r="7" spans="1:9" s="12" customFormat="1" ht="15">
      <c r="A7" s="48"/>
      <c r="B7" s="7" t="s">
        <v>28</v>
      </c>
      <c r="C7" s="8" t="s">
        <v>48</v>
      </c>
      <c r="D7" s="9" t="s">
        <v>22</v>
      </c>
      <c r="E7" s="8">
        <v>42</v>
      </c>
      <c r="F7" s="10">
        <f>115-26</f>
        <v>89</v>
      </c>
      <c r="G7" s="11">
        <f t="shared" si="0"/>
        <v>3738</v>
      </c>
      <c r="H7" s="42"/>
      <c r="I7" s="42"/>
    </row>
    <row r="8" spans="1:9" s="12" customFormat="1" ht="28.5">
      <c r="A8" s="48"/>
      <c r="B8" s="7" t="s">
        <v>28</v>
      </c>
      <c r="C8" s="8" t="s">
        <v>24</v>
      </c>
      <c r="D8" s="9" t="s">
        <v>22</v>
      </c>
      <c r="E8" s="8">
        <v>200</v>
      </c>
      <c r="F8" s="10">
        <f>72-26</f>
        <v>46</v>
      </c>
      <c r="G8" s="11">
        <f t="shared" si="0"/>
        <v>9200</v>
      </c>
      <c r="H8" s="42"/>
      <c r="I8" s="42"/>
    </row>
    <row r="9" spans="1:9" s="12" customFormat="1" ht="28.5">
      <c r="A9" s="48"/>
      <c r="B9" s="7" t="s">
        <v>28</v>
      </c>
      <c r="C9" s="8" t="s">
        <v>29</v>
      </c>
      <c r="D9" s="9" t="s">
        <v>22</v>
      </c>
      <c r="E9" s="8">
        <v>10</v>
      </c>
      <c r="F9" s="10">
        <f>72-26</f>
        <v>46</v>
      </c>
      <c r="G9" s="11">
        <f t="shared" si="0"/>
        <v>460</v>
      </c>
      <c r="H9" s="42"/>
      <c r="I9" s="42"/>
    </row>
    <row r="10" spans="1:9" s="12" customFormat="1" ht="15">
      <c r="A10" s="48"/>
      <c r="B10" s="7" t="s">
        <v>28</v>
      </c>
      <c r="C10" s="8" t="s">
        <v>30</v>
      </c>
      <c r="D10" s="9" t="s">
        <v>22</v>
      </c>
      <c r="E10" s="8">
        <v>5</v>
      </c>
      <c r="F10" s="10">
        <f>90-26</f>
        <v>64</v>
      </c>
      <c r="G10" s="11">
        <f t="shared" si="0"/>
        <v>320</v>
      </c>
      <c r="H10" s="42"/>
      <c r="I10" s="42"/>
    </row>
    <row r="11" spans="1:9" s="12" customFormat="1" ht="28.5">
      <c r="A11" s="48"/>
      <c r="B11" s="29" t="s">
        <v>35</v>
      </c>
      <c r="C11" s="8" t="s">
        <v>45</v>
      </c>
      <c r="D11" s="9" t="s">
        <v>22</v>
      </c>
      <c r="E11" s="8">
        <v>42</v>
      </c>
      <c r="F11" s="10">
        <f>60-26</f>
        <v>34</v>
      </c>
      <c r="G11" s="11">
        <f t="shared" si="0"/>
        <v>1428</v>
      </c>
      <c r="H11" s="42"/>
      <c r="I11" s="42"/>
    </row>
    <row r="12" spans="1:9" s="12" customFormat="1" ht="15">
      <c r="A12" s="50"/>
      <c r="B12" s="7" t="s">
        <v>28</v>
      </c>
      <c r="C12" s="8" t="s">
        <v>23</v>
      </c>
      <c r="D12" s="9" t="s">
        <v>22</v>
      </c>
      <c r="E12" s="8">
        <v>658</v>
      </c>
      <c r="F12" s="10">
        <f>70-26</f>
        <v>44</v>
      </c>
      <c r="G12" s="11">
        <f t="shared" si="0"/>
        <v>28952</v>
      </c>
      <c r="H12" s="42"/>
      <c r="I12" s="42"/>
    </row>
    <row r="13" spans="1:9" s="12" customFormat="1" ht="15">
      <c r="A13" s="13"/>
      <c r="B13" s="14" t="s">
        <v>6</v>
      </c>
      <c r="C13" s="15"/>
      <c r="D13" s="16"/>
      <c r="E13" s="15">
        <f>SUM(E4:E12)</f>
        <v>1009</v>
      </c>
      <c r="F13" s="17" t="s">
        <v>21</v>
      </c>
      <c r="G13" s="18">
        <f>SUM(G5:G12)</f>
        <v>47268</v>
      </c>
      <c r="H13" s="42"/>
      <c r="I13" s="42"/>
    </row>
    <row r="14" spans="1:9" s="19" customFormat="1" ht="15">
      <c r="A14" s="49" t="s">
        <v>38</v>
      </c>
      <c r="B14" s="7" t="s">
        <v>33</v>
      </c>
      <c r="C14" s="8" t="s">
        <v>27</v>
      </c>
      <c r="D14" s="9" t="s">
        <v>22</v>
      </c>
      <c r="E14" s="8">
        <v>3</v>
      </c>
      <c r="F14" s="10">
        <f>87-28</f>
        <v>59</v>
      </c>
      <c r="G14" s="11">
        <f>+E14*F14</f>
        <v>177</v>
      </c>
      <c r="H14" s="42"/>
      <c r="I14" s="42"/>
    </row>
    <row r="15" spans="1:9" s="19" customFormat="1" ht="15">
      <c r="A15" s="48"/>
      <c r="B15" s="7" t="s">
        <v>34</v>
      </c>
      <c r="C15" s="8" t="s">
        <v>27</v>
      </c>
      <c r="D15" s="9" t="s">
        <v>22</v>
      </c>
      <c r="E15" s="8">
        <v>2</v>
      </c>
      <c r="F15" s="10">
        <f>110-28</f>
        <v>82</v>
      </c>
      <c r="G15" s="11">
        <f aca="true" t="shared" si="1" ref="G15:G26">+E15*F15</f>
        <v>164</v>
      </c>
      <c r="H15" s="42"/>
      <c r="I15" s="42"/>
    </row>
    <row r="16" spans="1:9" s="12" customFormat="1" ht="15">
      <c r="A16" s="48"/>
      <c r="B16" s="7" t="s">
        <v>33</v>
      </c>
      <c r="C16" s="8" t="s">
        <v>26</v>
      </c>
      <c r="D16" s="9" t="s">
        <v>22</v>
      </c>
      <c r="E16" s="8">
        <v>37</v>
      </c>
      <c r="F16" s="10">
        <f>80-28</f>
        <v>52</v>
      </c>
      <c r="G16" s="11">
        <f t="shared" si="1"/>
        <v>1924</v>
      </c>
      <c r="H16" s="42"/>
      <c r="I16" s="42"/>
    </row>
    <row r="17" spans="1:9" s="12" customFormat="1" ht="15">
      <c r="A17" s="48"/>
      <c r="B17" s="7" t="s">
        <v>34</v>
      </c>
      <c r="C17" s="8" t="s">
        <v>26</v>
      </c>
      <c r="D17" s="9" t="s">
        <v>22</v>
      </c>
      <c r="E17" s="8">
        <v>17</v>
      </c>
      <c r="F17" s="10">
        <f>95-28</f>
        <v>67</v>
      </c>
      <c r="G17" s="11">
        <f t="shared" si="1"/>
        <v>1139</v>
      </c>
      <c r="H17" s="42"/>
      <c r="I17" s="42"/>
    </row>
    <row r="18" spans="1:9" s="12" customFormat="1" ht="15">
      <c r="A18" s="48"/>
      <c r="B18" s="7" t="s">
        <v>33</v>
      </c>
      <c r="C18" s="8" t="s">
        <v>46</v>
      </c>
      <c r="D18" s="9" t="s">
        <v>22</v>
      </c>
      <c r="E18" s="8">
        <v>26</v>
      </c>
      <c r="F18" s="10">
        <f>75-28</f>
        <v>47</v>
      </c>
      <c r="G18" s="11">
        <f t="shared" si="1"/>
        <v>1222</v>
      </c>
      <c r="H18" s="42"/>
      <c r="I18" s="42"/>
    </row>
    <row r="19" spans="1:9" s="12" customFormat="1" ht="28.5">
      <c r="A19" s="48"/>
      <c r="B19" s="7" t="s">
        <v>33</v>
      </c>
      <c r="C19" s="8" t="s">
        <v>24</v>
      </c>
      <c r="D19" s="9" t="s">
        <v>22</v>
      </c>
      <c r="E19" s="8">
        <v>90</v>
      </c>
      <c r="F19" s="10">
        <f>60-28</f>
        <v>32</v>
      </c>
      <c r="G19" s="11">
        <f t="shared" si="1"/>
        <v>2880</v>
      </c>
      <c r="H19" s="42"/>
      <c r="I19" s="42"/>
    </row>
    <row r="20" spans="1:9" s="12" customFormat="1" ht="28.5">
      <c r="A20" s="48"/>
      <c r="B20" s="7" t="s">
        <v>34</v>
      </c>
      <c r="C20" s="8" t="s">
        <v>24</v>
      </c>
      <c r="D20" s="9" t="s">
        <v>22</v>
      </c>
      <c r="E20" s="8">
        <v>14</v>
      </c>
      <c r="F20" s="10">
        <f>87-28</f>
        <v>59</v>
      </c>
      <c r="G20" s="11">
        <f t="shared" si="1"/>
        <v>826</v>
      </c>
      <c r="H20" s="42"/>
      <c r="I20" s="42"/>
    </row>
    <row r="21" spans="1:9" s="12" customFormat="1" ht="28.5">
      <c r="A21" s="48"/>
      <c r="B21" s="7" t="s">
        <v>33</v>
      </c>
      <c r="C21" s="8" t="s">
        <v>37</v>
      </c>
      <c r="D21" s="9" t="s">
        <v>22</v>
      </c>
      <c r="E21" s="8">
        <v>1</v>
      </c>
      <c r="F21" s="10">
        <f>60-28</f>
        <v>32</v>
      </c>
      <c r="G21" s="11">
        <f t="shared" si="1"/>
        <v>32</v>
      </c>
      <c r="H21" s="42"/>
      <c r="I21" s="42"/>
    </row>
    <row r="22" spans="1:9" s="12" customFormat="1" ht="15">
      <c r="A22" s="48"/>
      <c r="B22" s="7" t="s">
        <v>33</v>
      </c>
      <c r="C22" s="8" t="s">
        <v>47</v>
      </c>
      <c r="D22" s="9" t="s">
        <v>22</v>
      </c>
      <c r="E22" s="8">
        <v>28</v>
      </c>
      <c r="F22" s="10">
        <f>75-28</f>
        <v>47</v>
      </c>
      <c r="G22" s="11">
        <f t="shared" si="1"/>
        <v>1316</v>
      </c>
      <c r="H22" s="42"/>
      <c r="I22" s="42"/>
    </row>
    <row r="23" spans="1:9" s="12" customFormat="1" ht="28.5">
      <c r="A23" s="48"/>
      <c r="B23" s="7" t="s">
        <v>33</v>
      </c>
      <c r="C23" s="8" t="s">
        <v>45</v>
      </c>
      <c r="D23" s="9" t="s">
        <v>22</v>
      </c>
      <c r="E23" s="8">
        <v>90</v>
      </c>
      <c r="F23" s="10">
        <f>60-28</f>
        <v>32</v>
      </c>
      <c r="G23" s="11">
        <f t="shared" si="1"/>
        <v>2880</v>
      </c>
      <c r="H23" s="42"/>
      <c r="I23" s="42"/>
    </row>
    <row r="24" spans="1:9" s="12" customFormat="1" ht="28.5">
      <c r="A24" s="48"/>
      <c r="B24" s="7" t="s">
        <v>34</v>
      </c>
      <c r="C24" s="8" t="s">
        <v>45</v>
      </c>
      <c r="D24" s="9" t="s">
        <v>22</v>
      </c>
      <c r="E24" s="8">
        <v>16</v>
      </c>
      <c r="F24" s="10">
        <f>87-28</f>
        <v>59</v>
      </c>
      <c r="G24" s="11">
        <f t="shared" si="1"/>
        <v>944</v>
      </c>
      <c r="H24" s="42"/>
      <c r="I24" s="42"/>
    </row>
    <row r="25" spans="1:9" s="12" customFormat="1" ht="28.5">
      <c r="A25" s="48"/>
      <c r="B25" s="7" t="s">
        <v>35</v>
      </c>
      <c r="C25" s="8" t="s">
        <v>45</v>
      </c>
      <c r="D25" s="9" t="s">
        <v>22</v>
      </c>
      <c r="E25" s="8">
        <v>2</v>
      </c>
      <c r="F25" s="10">
        <f>60-28</f>
        <v>32</v>
      </c>
      <c r="G25" s="11">
        <f t="shared" si="1"/>
        <v>64</v>
      </c>
      <c r="H25" s="42"/>
      <c r="I25" s="42"/>
    </row>
    <row r="26" spans="1:9" s="12" customFormat="1" ht="15">
      <c r="A26" s="50"/>
      <c r="B26" s="7" t="s">
        <v>36</v>
      </c>
      <c r="C26" s="8" t="s">
        <v>23</v>
      </c>
      <c r="D26" s="9" t="s">
        <v>22</v>
      </c>
      <c r="E26" s="8">
        <v>1</v>
      </c>
      <c r="F26" s="10">
        <f>86-28</f>
        <v>58</v>
      </c>
      <c r="G26" s="11">
        <f t="shared" si="1"/>
        <v>58</v>
      </c>
      <c r="H26" s="42"/>
      <c r="I26" s="42"/>
    </row>
    <row r="27" spans="1:9" s="12" customFormat="1" ht="23.25" customHeight="1">
      <c r="A27" s="13"/>
      <c r="B27" s="14" t="s">
        <v>6</v>
      </c>
      <c r="C27" s="15"/>
      <c r="D27" s="16"/>
      <c r="E27" s="15">
        <f>SUM(E14:E26)</f>
        <v>327</v>
      </c>
      <c r="F27" s="17" t="s">
        <v>21</v>
      </c>
      <c r="G27" s="20">
        <f>SUM(G14:G26)</f>
        <v>13626</v>
      </c>
      <c r="H27" s="42"/>
      <c r="I27" s="42"/>
    </row>
    <row r="28" spans="1:9" s="12" customFormat="1" ht="28.5">
      <c r="A28" s="48" t="s">
        <v>39</v>
      </c>
      <c r="B28" s="7" t="s">
        <v>5</v>
      </c>
      <c r="C28" s="8" t="s">
        <v>24</v>
      </c>
      <c r="D28" s="9" t="s">
        <v>22</v>
      </c>
      <c r="E28" s="8">
        <v>15</v>
      </c>
      <c r="F28" s="10">
        <f>87-30</f>
        <v>57</v>
      </c>
      <c r="G28" s="11">
        <f>+E28*F28</f>
        <v>855</v>
      </c>
      <c r="H28" s="42"/>
      <c r="I28" s="42"/>
    </row>
    <row r="29" spans="1:9" s="12" customFormat="1" ht="28.5">
      <c r="A29" s="48"/>
      <c r="B29" s="7" t="s">
        <v>31</v>
      </c>
      <c r="C29" s="8" t="s">
        <v>45</v>
      </c>
      <c r="D29" s="9" t="s">
        <v>22</v>
      </c>
      <c r="E29" s="8">
        <v>8</v>
      </c>
      <c r="F29" s="10">
        <f aca="true" t="shared" si="2" ref="F29:F30">87-30</f>
        <v>57</v>
      </c>
      <c r="G29" s="11">
        <f aca="true" t="shared" si="3" ref="G29:G30">+E29*F29</f>
        <v>456</v>
      </c>
      <c r="H29" s="42"/>
      <c r="I29" s="42"/>
    </row>
    <row r="30" spans="1:9" s="12" customFormat="1" ht="28.5">
      <c r="A30" s="48"/>
      <c r="B30" s="7" t="s">
        <v>5</v>
      </c>
      <c r="C30" s="8" t="s">
        <v>45</v>
      </c>
      <c r="D30" s="9" t="s">
        <v>22</v>
      </c>
      <c r="E30" s="8">
        <v>92</v>
      </c>
      <c r="F30" s="10">
        <f t="shared" si="2"/>
        <v>57</v>
      </c>
      <c r="G30" s="11">
        <f t="shared" si="3"/>
        <v>5244</v>
      </c>
      <c r="H30" s="42"/>
      <c r="I30" s="42"/>
    </row>
    <row r="31" spans="1:9" s="12" customFormat="1" ht="23.25" customHeight="1">
      <c r="A31" s="13"/>
      <c r="B31" s="14" t="s">
        <v>6</v>
      </c>
      <c r="C31" s="15"/>
      <c r="D31" s="16"/>
      <c r="E31" s="15">
        <f>SUM(E28:E30)</f>
        <v>115</v>
      </c>
      <c r="F31" s="17" t="s">
        <v>21</v>
      </c>
      <c r="G31" s="20">
        <f>SUM(G28:G30)</f>
        <v>6555</v>
      </c>
      <c r="H31" s="42"/>
      <c r="I31" s="42"/>
    </row>
    <row r="32" spans="1:9" s="12" customFormat="1" ht="28.5">
      <c r="A32" s="48" t="s">
        <v>40</v>
      </c>
      <c r="B32" s="7" t="s">
        <v>5</v>
      </c>
      <c r="C32" s="8" t="s">
        <v>24</v>
      </c>
      <c r="D32" s="9" t="s">
        <v>22</v>
      </c>
      <c r="E32" s="8">
        <v>9</v>
      </c>
      <c r="F32" s="10">
        <f>87-30</f>
        <v>57</v>
      </c>
      <c r="G32" s="11">
        <f>+E32*F32</f>
        <v>513</v>
      </c>
      <c r="H32" s="42"/>
      <c r="I32" s="42"/>
    </row>
    <row r="33" spans="1:9" s="12" customFormat="1" ht="28.5">
      <c r="A33" s="48"/>
      <c r="B33" s="7" t="s">
        <v>5</v>
      </c>
      <c r="C33" s="8" t="s">
        <v>45</v>
      </c>
      <c r="D33" s="9" t="s">
        <v>22</v>
      </c>
      <c r="E33" s="8">
        <v>52</v>
      </c>
      <c r="F33" s="10">
        <f aca="true" t="shared" si="4" ref="F33:F34">87-30</f>
        <v>57</v>
      </c>
      <c r="G33" s="11">
        <f aca="true" t="shared" si="5" ref="G33:G36">+E33*F33</f>
        <v>2964</v>
      </c>
      <c r="H33" s="42"/>
      <c r="I33" s="42"/>
    </row>
    <row r="34" spans="1:9" s="12" customFormat="1" ht="33.75" customHeight="1">
      <c r="A34" s="48"/>
      <c r="B34" s="7" t="s">
        <v>31</v>
      </c>
      <c r="C34" s="8" t="s">
        <v>45</v>
      </c>
      <c r="D34" s="9" t="s">
        <v>22</v>
      </c>
      <c r="E34" s="8">
        <v>2</v>
      </c>
      <c r="F34" s="10">
        <f t="shared" si="4"/>
        <v>57</v>
      </c>
      <c r="G34" s="11">
        <f t="shared" si="5"/>
        <v>114</v>
      </c>
      <c r="H34" s="42"/>
      <c r="I34" s="42"/>
    </row>
    <row r="35" spans="1:9" s="12" customFormat="1" ht="32.25" customHeight="1">
      <c r="A35" s="48"/>
      <c r="B35" s="7" t="s">
        <v>33</v>
      </c>
      <c r="C35" s="8" t="s">
        <v>45</v>
      </c>
      <c r="D35" s="9" t="s">
        <v>22</v>
      </c>
      <c r="E35" s="8">
        <v>1</v>
      </c>
      <c r="F35" s="10">
        <f>60-30</f>
        <v>30</v>
      </c>
      <c r="G35" s="11">
        <f t="shared" si="5"/>
        <v>30</v>
      </c>
      <c r="H35" s="42"/>
      <c r="I35" s="42"/>
    </row>
    <row r="36" spans="1:9" s="12" customFormat="1" ht="15">
      <c r="A36" s="48"/>
      <c r="B36" s="7" t="s">
        <v>41</v>
      </c>
      <c r="C36" s="8" t="s">
        <v>23</v>
      </c>
      <c r="D36" s="9" t="s">
        <v>22</v>
      </c>
      <c r="E36" s="8">
        <v>2</v>
      </c>
      <c r="F36" s="10">
        <f>86-30</f>
        <v>56</v>
      </c>
      <c r="G36" s="11">
        <f t="shared" si="5"/>
        <v>112</v>
      </c>
      <c r="H36" s="42"/>
      <c r="I36" s="42"/>
    </row>
    <row r="37" spans="1:9" s="12" customFormat="1" ht="23.25" customHeight="1">
      <c r="A37" s="13"/>
      <c r="B37" s="14" t="s">
        <v>6</v>
      </c>
      <c r="C37" s="15"/>
      <c r="D37" s="16"/>
      <c r="E37" s="15">
        <f>SUM(E32:E36)</f>
        <v>66</v>
      </c>
      <c r="F37" s="17" t="s">
        <v>21</v>
      </c>
      <c r="G37" s="20">
        <f>SUM(G32:G36)</f>
        <v>3733</v>
      </c>
      <c r="H37" s="42"/>
      <c r="I37" s="42"/>
    </row>
    <row r="38" spans="1:9" s="12" customFormat="1" ht="28.5">
      <c r="A38" s="48" t="s">
        <v>42</v>
      </c>
      <c r="B38" s="7" t="s">
        <v>5</v>
      </c>
      <c r="C38" s="8" t="s">
        <v>24</v>
      </c>
      <c r="D38" s="9" t="s">
        <v>22</v>
      </c>
      <c r="E38" s="8">
        <v>27</v>
      </c>
      <c r="F38" s="10">
        <f>87-30</f>
        <v>57</v>
      </c>
      <c r="G38" s="11">
        <f>+E38*F38</f>
        <v>1539</v>
      </c>
      <c r="H38" s="42"/>
      <c r="I38" s="42"/>
    </row>
    <row r="39" spans="1:9" s="12" customFormat="1" ht="28.5">
      <c r="A39" s="48"/>
      <c r="B39" s="7" t="s">
        <v>5</v>
      </c>
      <c r="C39" s="8" t="s">
        <v>45</v>
      </c>
      <c r="D39" s="9" t="s">
        <v>22</v>
      </c>
      <c r="E39" s="8">
        <v>134</v>
      </c>
      <c r="F39" s="10">
        <f aca="true" t="shared" si="6" ref="F39:F40">87-30</f>
        <v>57</v>
      </c>
      <c r="G39" s="11">
        <f aca="true" t="shared" si="7" ref="G39:G40">+E39*F39</f>
        <v>7638</v>
      </c>
      <c r="H39" s="42"/>
      <c r="I39" s="42"/>
    </row>
    <row r="40" spans="1:9" s="12" customFormat="1" ht="38.25" customHeight="1">
      <c r="A40" s="48"/>
      <c r="B40" s="7" t="s">
        <v>31</v>
      </c>
      <c r="C40" s="8" t="s">
        <v>45</v>
      </c>
      <c r="D40" s="9" t="s">
        <v>22</v>
      </c>
      <c r="E40" s="8">
        <v>12</v>
      </c>
      <c r="F40" s="10">
        <f t="shared" si="6"/>
        <v>57</v>
      </c>
      <c r="G40" s="11">
        <f t="shared" si="7"/>
        <v>684</v>
      </c>
      <c r="H40" s="42"/>
      <c r="I40" s="42"/>
    </row>
    <row r="41" spans="1:9" s="12" customFormat="1" ht="23.25" customHeight="1">
      <c r="A41" s="13"/>
      <c r="B41" s="14" t="s">
        <v>6</v>
      </c>
      <c r="C41" s="15"/>
      <c r="D41" s="16"/>
      <c r="E41" s="15">
        <f>SUM(E38:E40)</f>
        <v>173</v>
      </c>
      <c r="F41" s="17" t="s">
        <v>21</v>
      </c>
      <c r="G41" s="20">
        <f>SUM(G38:G40)</f>
        <v>9861</v>
      </c>
      <c r="H41" s="42"/>
      <c r="I41" s="42"/>
    </row>
    <row r="42" spans="1:9" s="12" customFormat="1" ht="28.5">
      <c r="A42" s="48" t="s">
        <v>43</v>
      </c>
      <c r="B42" s="7" t="s">
        <v>5</v>
      </c>
      <c r="C42" s="8" t="s">
        <v>24</v>
      </c>
      <c r="D42" s="9" t="s">
        <v>22</v>
      </c>
      <c r="E42" s="8">
        <v>11</v>
      </c>
      <c r="F42" s="10">
        <f>87-30</f>
        <v>57</v>
      </c>
      <c r="G42" s="11">
        <f>+E42*F42</f>
        <v>627</v>
      </c>
      <c r="H42" s="42"/>
      <c r="I42" s="42"/>
    </row>
    <row r="43" spans="1:9" s="12" customFormat="1" ht="28.5">
      <c r="A43" s="48"/>
      <c r="B43" s="7" t="s">
        <v>5</v>
      </c>
      <c r="C43" s="8" t="s">
        <v>45</v>
      </c>
      <c r="D43" s="9" t="s">
        <v>22</v>
      </c>
      <c r="E43" s="8">
        <v>68</v>
      </c>
      <c r="F43" s="10">
        <f>87-30</f>
        <v>57</v>
      </c>
      <c r="G43" s="11">
        <f aca="true" t="shared" si="8" ref="G43:G44">+E43*F43</f>
        <v>3876</v>
      </c>
      <c r="H43" s="42"/>
      <c r="I43" s="42"/>
    </row>
    <row r="44" spans="1:9" s="12" customFormat="1" ht="36" customHeight="1">
      <c r="A44" s="48"/>
      <c r="B44" s="7" t="s">
        <v>33</v>
      </c>
      <c r="C44" s="8" t="s">
        <v>45</v>
      </c>
      <c r="D44" s="9" t="s">
        <v>22</v>
      </c>
      <c r="E44" s="8">
        <v>5</v>
      </c>
      <c r="F44" s="10">
        <f>60-30</f>
        <v>30</v>
      </c>
      <c r="G44" s="11">
        <f t="shared" si="8"/>
        <v>150</v>
      </c>
      <c r="H44" s="42"/>
      <c r="I44" s="42"/>
    </row>
    <row r="45" spans="1:9" s="12" customFormat="1" ht="23.25" customHeight="1">
      <c r="A45" s="13"/>
      <c r="B45" s="14" t="s">
        <v>6</v>
      </c>
      <c r="C45" s="15"/>
      <c r="D45" s="16"/>
      <c r="E45" s="15">
        <f>SUM(E42:E44)</f>
        <v>84</v>
      </c>
      <c r="F45" s="17" t="s">
        <v>21</v>
      </c>
      <c r="G45" s="20">
        <f>SUM(G42:G44)</f>
        <v>4653</v>
      </c>
      <c r="H45" s="42"/>
      <c r="I45" s="42"/>
    </row>
    <row r="46" spans="1:9" ht="34.5" customHeight="1">
      <c r="A46" s="45" t="s">
        <v>51</v>
      </c>
      <c r="B46" s="46"/>
      <c r="C46" s="47"/>
      <c r="D46" s="21"/>
      <c r="E46" s="22">
        <f>+E45+E41+E37+E31+E27+E13</f>
        <v>1774</v>
      </c>
      <c r="F46" s="23" t="s">
        <v>21</v>
      </c>
      <c r="G46" s="23">
        <f>+G45+G41+G37+G31+G27+G13</f>
        <v>85696</v>
      </c>
      <c r="H46" s="31">
        <v>4284</v>
      </c>
      <c r="I46" s="31">
        <v>857</v>
      </c>
    </row>
    <row r="48" ht="15">
      <c r="E48" s="28"/>
    </row>
  </sheetData>
  <mergeCells count="11">
    <mergeCell ref="H4:H45"/>
    <mergeCell ref="I4:I45"/>
    <mergeCell ref="A1:I1"/>
    <mergeCell ref="A2:I2"/>
    <mergeCell ref="A46:C46"/>
    <mergeCell ref="A28:A30"/>
    <mergeCell ref="A14:A26"/>
    <mergeCell ref="A32:A36"/>
    <mergeCell ref="A38:A40"/>
    <mergeCell ref="A42:A44"/>
    <mergeCell ref="A4:A12"/>
  </mergeCells>
  <printOptions/>
  <pageMargins left="0.7" right="0.7" top="0.75" bottom="0.75" header="0.3" footer="0.3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 topLeftCell="A1">
      <selection activeCell="M17" sqref="M17"/>
    </sheetView>
  </sheetViews>
  <sheetFormatPr defaultColWidth="9.140625" defaultRowHeight="15"/>
  <cols>
    <col min="1" max="1" width="12.57421875" style="25" customWidth="1"/>
    <col min="2" max="2" width="11.140625" style="1" customWidth="1"/>
    <col min="3" max="3" width="27.00390625" style="26" customWidth="1"/>
    <col min="4" max="4" width="9.140625" style="27" customWidth="1"/>
    <col min="5" max="5" width="13.421875" style="1" customWidth="1"/>
    <col min="6" max="6" width="13.28125" style="1" customWidth="1"/>
    <col min="7" max="7" width="15.7109375" style="1" customWidth="1"/>
    <col min="8" max="16384" width="9.140625" style="1" customWidth="1"/>
  </cols>
  <sheetData>
    <row r="1" spans="1:7" ht="21.75" customHeight="1">
      <c r="A1" s="43" t="s">
        <v>54</v>
      </c>
      <c r="B1" s="43"/>
      <c r="C1" s="43"/>
      <c r="D1" s="43"/>
      <c r="E1" s="43"/>
      <c r="F1" s="43"/>
      <c r="G1" s="43"/>
    </row>
    <row r="2" spans="1:7" ht="24" customHeight="1">
      <c r="A2" s="44" t="s">
        <v>53</v>
      </c>
      <c r="B2" s="44"/>
      <c r="C2" s="44"/>
      <c r="D2" s="44"/>
      <c r="E2" s="44"/>
      <c r="F2" s="44"/>
      <c r="G2" s="44"/>
    </row>
    <row r="3" spans="1:7" s="6" customFormat="1" ht="78.7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44</v>
      </c>
      <c r="G3" s="5" t="s">
        <v>7</v>
      </c>
    </row>
    <row r="4" spans="1:7" s="6" customFormat="1" ht="15.75">
      <c r="A4" s="49" t="s">
        <v>32</v>
      </c>
      <c r="B4" s="29" t="s">
        <v>35</v>
      </c>
      <c r="C4" s="8" t="s">
        <v>26</v>
      </c>
      <c r="D4" s="9" t="s">
        <v>22</v>
      </c>
      <c r="E4" s="8">
        <v>2</v>
      </c>
      <c r="F4" s="10"/>
      <c r="G4" s="11">
        <f>+E4*F4</f>
        <v>0</v>
      </c>
    </row>
    <row r="5" spans="1:7" s="12" customFormat="1" ht="14.25" customHeight="1">
      <c r="A5" s="48"/>
      <c r="B5" s="7" t="s">
        <v>28</v>
      </c>
      <c r="C5" s="8" t="s">
        <v>26</v>
      </c>
      <c r="D5" s="9" t="s">
        <v>22</v>
      </c>
      <c r="E5" s="8">
        <v>49</v>
      </c>
      <c r="F5" s="10"/>
      <c r="G5" s="11">
        <f aca="true" t="shared" si="0" ref="G5:G12">+E5*F5</f>
        <v>0</v>
      </c>
    </row>
    <row r="6" spans="1:7" s="12" customFormat="1" ht="28.5" customHeight="1">
      <c r="A6" s="48"/>
      <c r="B6" s="29" t="s">
        <v>35</v>
      </c>
      <c r="C6" s="8" t="s">
        <v>24</v>
      </c>
      <c r="D6" s="9" t="s">
        <v>22</v>
      </c>
      <c r="E6" s="8">
        <v>1</v>
      </c>
      <c r="F6" s="10"/>
      <c r="G6" s="11">
        <f t="shared" si="0"/>
        <v>0</v>
      </c>
    </row>
    <row r="7" spans="1:7" s="12" customFormat="1" ht="14.25" customHeight="1">
      <c r="A7" s="48"/>
      <c r="B7" s="7" t="s">
        <v>28</v>
      </c>
      <c r="C7" s="8" t="s">
        <v>48</v>
      </c>
      <c r="D7" s="9" t="s">
        <v>22</v>
      </c>
      <c r="E7" s="8">
        <v>42</v>
      </c>
      <c r="F7" s="10"/>
      <c r="G7" s="11">
        <f t="shared" si="0"/>
        <v>0</v>
      </c>
    </row>
    <row r="8" spans="1:7" s="12" customFormat="1" ht="28.5" customHeight="1">
      <c r="A8" s="48"/>
      <c r="B8" s="7" t="s">
        <v>28</v>
      </c>
      <c r="C8" s="8" t="s">
        <v>24</v>
      </c>
      <c r="D8" s="9" t="s">
        <v>22</v>
      </c>
      <c r="E8" s="8">
        <v>200</v>
      </c>
      <c r="F8" s="10"/>
      <c r="G8" s="11">
        <f t="shared" si="0"/>
        <v>0</v>
      </c>
    </row>
    <row r="9" spans="1:7" s="12" customFormat="1" ht="28.5" customHeight="1">
      <c r="A9" s="48"/>
      <c r="B9" s="7" t="s">
        <v>28</v>
      </c>
      <c r="C9" s="8" t="s">
        <v>29</v>
      </c>
      <c r="D9" s="9" t="s">
        <v>22</v>
      </c>
      <c r="E9" s="8">
        <v>10</v>
      </c>
      <c r="F9" s="10"/>
      <c r="G9" s="11">
        <f t="shared" si="0"/>
        <v>0</v>
      </c>
    </row>
    <row r="10" spans="1:7" s="12" customFormat="1" ht="14.25" customHeight="1">
      <c r="A10" s="48"/>
      <c r="B10" s="7" t="s">
        <v>28</v>
      </c>
      <c r="C10" s="8" t="s">
        <v>30</v>
      </c>
      <c r="D10" s="9" t="s">
        <v>22</v>
      </c>
      <c r="E10" s="8">
        <v>5</v>
      </c>
      <c r="F10" s="10"/>
      <c r="G10" s="11">
        <f t="shared" si="0"/>
        <v>0</v>
      </c>
    </row>
    <row r="11" spans="1:7" s="12" customFormat="1" ht="28.5" customHeight="1">
      <c r="A11" s="48"/>
      <c r="B11" s="29" t="s">
        <v>35</v>
      </c>
      <c r="C11" s="8" t="s">
        <v>45</v>
      </c>
      <c r="D11" s="9" t="s">
        <v>22</v>
      </c>
      <c r="E11" s="8">
        <v>42</v>
      </c>
      <c r="F11" s="10"/>
      <c r="G11" s="11">
        <f t="shared" si="0"/>
        <v>0</v>
      </c>
    </row>
    <row r="12" spans="1:7" s="12" customFormat="1" ht="14.25" customHeight="1">
      <c r="A12" s="50"/>
      <c r="B12" s="7" t="s">
        <v>28</v>
      </c>
      <c r="C12" s="8" t="s">
        <v>23</v>
      </c>
      <c r="D12" s="9" t="s">
        <v>22</v>
      </c>
      <c r="E12" s="8">
        <v>658</v>
      </c>
      <c r="F12" s="10"/>
      <c r="G12" s="11">
        <f t="shared" si="0"/>
        <v>0</v>
      </c>
    </row>
    <row r="13" spans="1:7" s="12" customFormat="1" ht="14.25" customHeight="1">
      <c r="A13" s="13"/>
      <c r="B13" s="14" t="s">
        <v>6</v>
      </c>
      <c r="C13" s="15"/>
      <c r="D13" s="16"/>
      <c r="E13" s="15">
        <f>SUM(E4:E12)</f>
        <v>1009</v>
      </c>
      <c r="F13" s="17" t="s">
        <v>21</v>
      </c>
      <c r="G13" s="18">
        <f>SUM(G5:G12)</f>
        <v>0</v>
      </c>
    </row>
    <row r="14" spans="1:7" s="19" customFormat="1" ht="14.25" customHeight="1">
      <c r="A14" s="49" t="s">
        <v>38</v>
      </c>
      <c r="B14" s="7" t="s">
        <v>33</v>
      </c>
      <c r="C14" s="8" t="s">
        <v>27</v>
      </c>
      <c r="D14" s="9" t="s">
        <v>22</v>
      </c>
      <c r="E14" s="8">
        <v>3</v>
      </c>
      <c r="F14" s="10"/>
      <c r="G14" s="11">
        <f>+E14*F14</f>
        <v>0</v>
      </c>
    </row>
    <row r="15" spans="1:7" s="19" customFormat="1" ht="14.25" customHeight="1">
      <c r="A15" s="48"/>
      <c r="B15" s="7" t="s">
        <v>34</v>
      </c>
      <c r="C15" s="8" t="s">
        <v>27</v>
      </c>
      <c r="D15" s="9" t="s">
        <v>22</v>
      </c>
      <c r="E15" s="8">
        <v>2</v>
      </c>
      <c r="F15" s="10"/>
      <c r="G15" s="11">
        <f aca="true" t="shared" si="1" ref="G15:G26">+E15*F15</f>
        <v>0</v>
      </c>
    </row>
    <row r="16" spans="1:7" s="12" customFormat="1" ht="14.25" customHeight="1">
      <c r="A16" s="48"/>
      <c r="B16" s="7" t="s">
        <v>33</v>
      </c>
      <c r="C16" s="8" t="s">
        <v>26</v>
      </c>
      <c r="D16" s="9" t="s">
        <v>22</v>
      </c>
      <c r="E16" s="8">
        <v>37</v>
      </c>
      <c r="F16" s="10"/>
      <c r="G16" s="11">
        <f t="shared" si="1"/>
        <v>0</v>
      </c>
    </row>
    <row r="17" spans="1:7" s="12" customFormat="1" ht="14.25" customHeight="1">
      <c r="A17" s="48"/>
      <c r="B17" s="7" t="s">
        <v>34</v>
      </c>
      <c r="C17" s="8" t="s">
        <v>26</v>
      </c>
      <c r="D17" s="9" t="s">
        <v>22</v>
      </c>
      <c r="E17" s="8">
        <v>17</v>
      </c>
      <c r="F17" s="10"/>
      <c r="G17" s="11">
        <f t="shared" si="1"/>
        <v>0</v>
      </c>
    </row>
    <row r="18" spans="1:7" s="12" customFormat="1" ht="14.25" customHeight="1">
      <c r="A18" s="48"/>
      <c r="B18" s="7" t="s">
        <v>33</v>
      </c>
      <c r="C18" s="8" t="s">
        <v>46</v>
      </c>
      <c r="D18" s="9" t="s">
        <v>22</v>
      </c>
      <c r="E18" s="8">
        <v>26</v>
      </c>
      <c r="F18" s="10"/>
      <c r="G18" s="11">
        <f t="shared" si="1"/>
        <v>0</v>
      </c>
    </row>
    <row r="19" spans="1:7" s="12" customFormat="1" ht="28.5" customHeight="1">
      <c r="A19" s="48"/>
      <c r="B19" s="7" t="s">
        <v>33</v>
      </c>
      <c r="C19" s="8" t="s">
        <v>24</v>
      </c>
      <c r="D19" s="9" t="s">
        <v>22</v>
      </c>
      <c r="E19" s="8">
        <v>90</v>
      </c>
      <c r="F19" s="10"/>
      <c r="G19" s="11">
        <f t="shared" si="1"/>
        <v>0</v>
      </c>
    </row>
    <row r="20" spans="1:7" s="12" customFormat="1" ht="28.5" customHeight="1">
      <c r="A20" s="48"/>
      <c r="B20" s="7" t="s">
        <v>34</v>
      </c>
      <c r="C20" s="8" t="s">
        <v>24</v>
      </c>
      <c r="D20" s="9" t="s">
        <v>22</v>
      </c>
      <c r="E20" s="8">
        <v>14</v>
      </c>
      <c r="F20" s="10"/>
      <c r="G20" s="11">
        <f t="shared" si="1"/>
        <v>0</v>
      </c>
    </row>
    <row r="21" spans="1:7" s="12" customFormat="1" ht="28.5" customHeight="1">
      <c r="A21" s="48"/>
      <c r="B21" s="7" t="s">
        <v>33</v>
      </c>
      <c r="C21" s="8" t="s">
        <v>37</v>
      </c>
      <c r="D21" s="9" t="s">
        <v>22</v>
      </c>
      <c r="E21" s="8">
        <v>1</v>
      </c>
      <c r="F21" s="10"/>
      <c r="G21" s="11">
        <f t="shared" si="1"/>
        <v>0</v>
      </c>
    </row>
    <row r="22" spans="1:7" s="12" customFormat="1" ht="14.25" customHeight="1">
      <c r="A22" s="48"/>
      <c r="B22" s="7" t="s">
        <v>33</v>
      </c>
      <c r="C22" s="8" t="s">
        <v>47</v>
      </c>
      <c r="D22" s="9" t="s">
        <v>22</v>
      </c>
      <c r="E22" s="8">
        <v>28</v>
      </c>
      <c r="F22" s="10"/>
      <c r="G22" s="11">
        <f t="shared" si="1"/>
        <v>0</v>
      </c>
    </row>
    <row r="23" spans="1:7" s="12" customFormat="1" ht="28.5" customHeight="1">
      <c r="A23" s="48"/>
      <c r="B23" s="7" t="s">
        <v>33</v>
      </c>
      <c r="C23" s="8" t="s">
        <v>45</v>
      </c>
      <c r="D23" s="9" t="s">
        <v>22</v>
      </c>
      <c r="E23" s="8">
        <v>90</v>
      </c>
      <c r="F23" s="10"/>
      <c r="G23" s="11">
        <f t="shared" si="1"/>
        <v>0</v>
      </c>
    </row>
    <row r="24" spans="1:7" s="12" customFormat="1" ht="28.5" customHeight="1">
      <c r="A24" s="48"/>
      <c r="B24" s="7" t="s">
        <v>34</v>
      </c>
      <c r="C24" s="8" t="s">
        <v>45</v>
      </c>
      <c r="D24" s="9" t="s">
        <v>22</v>
      </c>
      <c r="E24" s="8">
        <v>16</v>
      </c>
      <c r="F24" s="10"/>
      <c r="G24" s="11">
        <f t="shared" si="1"/>
        <v>0</v>
      </c>
    </row>
    <row r="25" spans="1:7" s="12" customFormat="1" ht="28.5" customHeight="1">
      <c r="A25" s="48"/>
      <c r="B25" s="7" t="s">
        <v>35</v>
      </c>
      <c r="C25" s="8" t="s">
        <v>45</v>
      </c>
      <c r="D25" s="9" t="s">
        <v>22</v>
      </c>
      <c r="E25" s="8">
        <v>2</v>
      </c>
      <c r="F25" s="10"/>
      <c r="G25" s="11">
        <f t="shared" si="1"/>
        <v>0</v>
      </c>
    </row>
    <row r="26" spans="1:7" s="12" customFormat="1" ht="14.25" customHeight="1">
      <c r="A26" s="50"/>
      <c r="B26" s="7" t="s">
        <v>36</v>
      </c>
      <c r="C26" s="8" t="s">
        <v>23</v>
      </c>
      <c r="D26" s="9" t="s">
        <v>22</v>
      </c>
      <c r="E26" s="8">
        <v>1</v>
      </c>
      <c r="F26" s="10"/>
      <c r="G26" s="11">
        <f t="shared" si="1"/>
        <v>0</v>
      </c>
    </row>
    <row r="27" spans="1:7" s="12" customFormat="1" ht="23.25" customHeight="1">
      <c r="A27" s="13"/>
      <c r="B27" s="14" t="s">
        <v>6</v>
      </c>
      <c r="C27" s="15"/>
      <c r="D27" s="16"/>
      <c r="E27" s="15">
        <f>SUM(E14:E26)</f>
        <v>327</v>
      </c>
      <c r="F27" s="17" t="s">
        <v>21</v>
      </c>
      <c r="G27" s="20">
        <f>SUM(G14:G26)</f>
        <v>0</v>
      </c>
    </row>
    <row r="28" spans="1:7" s="12" customFormat="1" ht="28.5" customHeight="1">
      <c r="A28" s="48" t="s">
        <v>39</v>
      </c>
      <c r="B28" s="7" t="s">
        <v>5</v>
      </c>
      <c r="C28" s="8" t="s">
        <v>24</v>
      </c>
      <c r="D28" s="9" t="s">
        <v>22</v>
      </c>
      <c r="E28" s="8">
        <v>15</v>
      </c>
      <c r="F28" s="10"/>
      <c r="G28" s="11">
        <f>+E28*F28</f>
        <v>0</v>
      </c>
    </row>
    <row r="29" spans="1:7" s="12" customFormat="1" ht="28.5" customHeight="1">
      <c r="A29" s="48"/>
      <c r="B29" s="7" t="s">
        <v>31</v>
      </c>
      <c r="C29" s="8" t="s">
        <v>45</v>
      </c>
      <c r="D29" s="9" t="s">
        <v>22</v>
      </c>
      <c r="E29" s="8">
        <v>8</v>
      </c>
      <c r="F29" s="10"/>
      <c r="G29" s="11">
        <f aca="true" t="shared" si="2" ref="G29:G30">+E29*F29</f>
        <v>0</v>
      </c>
    </row>
    <row r="30" spans="1:7" s="12" customFormat="1" ht="28.5" customHeight="1">
      <c r="A30" s="48"/>
      <c r="B30" s="7" t="s">
        <v>5</v>
      </c>
      <c r="C30" s="8" t="s">
        <v>45</v>
      </c>
      <c r="D30" s="9" t="s">
        <v>22</v>
      </c>
      <c r="E30" s="8">
        <v>92</v>
      </c>
      <c r="F30" s="10"/>
      <c r="G30" s="11">
        <f t="shared" si="2"/>
        <v>0</v>
      </c>
    </row>
    <row r="31" spans="1:7" s="12" customFormat="1" ht="23.25" customHeight="1">
      <c r="A31" s="13"/>
      <c r="B31" s="14" t="s">
        <v>6</v>
      </c>
      <c r="C31" s="15"/>
      <c r="D31" s="16"/>
      <c r="E31" s="15">
        <f>SUM(E28:E30)</f>
        <v>115</v>
      </c>
      <c r="F31" s="17" t="s">
        <v>21</v>
      </c>
      <c r="G31" s="20">
        <f>SUM(G28:G30)</f>
        <v>0</v>
      </c>
    </row>
    <row r="32" spans="1:7" s="12" customFormat="1" ht="28.5" customHeight="1">
      <c r="A32" s="48" t="s">
        <v>40</v>
      </c>
      <c r="B32" s="7" t="s">
        <v>5</v>
      </c>
      <c r="C32" s="8" t="s">
        <v>24</v>
      </c>
      <c r="D32" s="9" t="s">
        <v>22</v>
      </c>
      <c r="E32" s="8">
        <v>9</v>
      </c>
      <c r="F32" s="10"/>
      <c r="G32" s="11">
        <f>+E32*F32</f>
        <v>0</v>
      </c>
    </row>
    <row r="33" spans="1:7" s="12" customFormat="1" ht="28.5" customHeight="1">
      <c r="A33" s="48"/>
      <c r="B33" s="7" t="s">
        <v>5</v>
      </c>
      <c r="C33" s="8" t="s">
        <v>45</v>
      </c>
      <c r="D33" s="9" t="s">
        <v>22</v>
      </c>
      <c r="E33" s="8">
        <v>52</v>
      </c>
      <c r="F33" s="10"/>
      <c r="G33" s="11">
        <f aca="true" t="shared" si="3" ref="G33:G36">+E33*F33</f>
        <v>0</v>
      </c>
    </row>
    <row r="34" spans="1:7" s="12" customFormat="1" ht="33.75" customHeight="1">
      <c r="A34" s="48"/>
      <c r="B34" s="7" t="s">
        <v>31</v>
      </c>
      <c r="C34" s="8" t="s">
        <v>45</v>
      </c>
      <c r="D34" s="9" t="s">
        <v>22</v>
      </c>
      <c r="E34" s="8">
        <v>2</v>
      </c>
      <c r="F34" s="10"/>
      <c r="G34" s="11">
        <f t="shared" si="3"/>
        <v>0</v>
      </c>
    </row>
    <row r="35" spans="1:7" s="12" customFormat="1" ht="32.25" customHeight="1">
      <c r="A35" s="48"/>
      <c r="B35" s="7" t="s">
        <v>33</v>
      </c>
      <c r="C35" s="8" t="s">
        <v>45</v>
      </c>
      <c r="D35" s="9" t="s">
        <v>22</v>
      </c>
      <c r="E35" s="8">
        <v>1</v>
      </c>
      <c r="F35" s="10"/>
      <c r="G35" s="11">
        <f t="shared" si="3"/>
        <v>0</v>
      </c>
    </row>
    <row r="36" spans="1:7" s="12" customFormat="1" ht="14.25" customHeight="1">
      <c r="A36" s="48"/>
      <c r="B36" s="7" t="s">
        <v>41</v>
      </c>
      <c r="C36" s="8" t="s">
        <v>23</v>
      </c>
      <c r="D36" s="9" t="s">
        <v>22</v>
      </c>
      <c r="E36" s="8">
        <v>2</v>
      </c>
      <c r="F36" s="10"/>
      <c r="G36" s="11">
        <f t="shared" si="3"/>
        <v>0</v>
      </c>
    </row>
    <row r="37" spans="1:7" s="12" customFormat="1" ht="23.25" customHeight="1">
      <c r="A37" s="13"/>
      <c r="B37" s="14" t="s">
        <v>6</v>
      </c>
      <c r="C37" s="15"/>
      <c r="D37" s="16"/>
      <c r="E37" s="15">
        <f>SUM(E32:E36)</f>
        <v>66</v>
      </c>
      <c r="F37" s="17" t="s">
        <v>21</v>
      </c>
      <c r="G37" s="20">
        <f>SUM(G32:G36)</f>
        <v>0</v>
      </c>
    </row>
    <row r="38" spans="1:7" s="12" customFormat="1" ht="28.5" customHeight="1">
      <c r="A38" s="48" t="s">
        <v>42</v>
      </c>
      <c r="B38" s="7" t="s">
        <v>5</v>
      </c>
      <c r="C38" s="8" t="s">
        <v>24</v>
      </c>
      <c r="D38" s="9" t="s">
        <v>22</v>
      </c>
      <c r="E38" s="8">
        <v>27</v>
      </c>
      <c r="F38" s="10"/>
      <c r="G38" s="11">
        <f>+E38*F38</f>
        <v>0</v>
      </c>
    </row>
    <row r="39" spans="1:7" s="12" customFormat="1" ht="28.5" customHeight="1">
      <c r="A39" s="48"/>
      <c r="B39" s="7" t="s">
        <v>5</v>
      </c>
      <c r="C39" s="8" t="s">
        <v>45</v>
      </c>
      <c r="D39" s="9" t="s">
        <v>22</v>
      </c>
      <c r="E39" s="8">
        <v>134</v>
      </c>
      <c r="F39" s="10"/>
      <c r="G39" s="11">
        <f aca="true" t="shared" si="4" ref="G39:G40">+E39*F39</f>
        <v>0</v>
      </c>
    </row>
    <row r="40" spans="1:7" s="12" customFormat="1" ht="38.25" customHeight="1">
      <c r="A40" s="48"/>
      <c r="B40" s="7" t="s">
        <v>31</v>
      </c>
      <c r="C40" s="8" t="s">
        <v>45</v>
      </c>
      <c r="D40" s="9" t="s">
        <v>22</v>
      </c>
      <c r="E40" s="8">
        <v>12</v>
      </c>
      <c r="F40" s="10"/>
      <c r="G40" s="11">
        <f t="shared" si="4"/>
        <v>0</v>
      </c>
    </row>
    <row r="41" spans="1:7" s="12" customFormat="1" ht="23.25" customHeight="1">
      <c r="A41" s="13"/>
      <c r="B41" s="14" t="s">
        <v>6</v>
      </c>
      <c r="C41" s="15"/>
      <c r="D41" s="16"/>
      <c r="E41" s="15">
        <f>SUM(E38:E40)</f>
        <v>173</v>
      </c>
      <c r="F41" s="17" t="s">
        <v>21</v>
      </c>
      <c r="G41" s="20">
        <f>SUM(G38:G40)</f>
        <v>0</v>
      </c>
    </row>
    <row r="42" spans="1:7" s="12" customFormat="1" ht="28.5" customHeight="1">
      <c r="A42" s="48" t="s">
        <v>43</v>
      </c>
      <c r="B42" s="7" t="s">
        <v>5</v>
      </c>
      <c r="C42" s="8" t="s">
        <v>24</v>
      </c>
      <c r="D42" s="9" t="s">
        <v>22</v>
      </c>
      <c r="E42" s="8">
        <v>11</v>
      </c>
      <c r="F42" s="10"/>
      <c r="G42" s="11">
        <f>+E42*F42</f>
        <v>0</v>
      </c>
    </row>
    <row r="43" spans="1:7" s="12" customFormat="1" ht="28.5" customHeight="1">
      <c r="A43" s="48"/>
      <c r="B43" s="7" t="s">
        <v>5</v>
      </c>
      <c r="C43" s="8" t="s">
        <v>45</v>
      </c>
      <c r="D43" s="9" t="s">
        <v>22</v>
      </c>
      <c r="E43" s="8">
        <v>68</v>
      </c>
      <c r="F43" s="10"/>
      <c r="G43" s="11">
        <f aca="true" t="shared" si="5" ref="G43:G44">+E43*F43</f>
        <v>0</v>
      </c>
    </row>
    <row r="44" spans="1:7" s="12" customFormat="1" ht="36" customHeight="1">
      <c r="A44" s="48"/>
      <c r="B44" s="7" t="s">
        <v>33</v>
      </c>
      <c r="C44" s="8" t="s">
        <v>45</v>
      </c>
      <c r="D44" s="9" t="s">
        <v>22</v>
      </c>
      <c r="E44" s="8">
        <v>5</v>
      </c>
      <c r="F44" s="10"/>
      <c r="G44" s="11">
        <f t="shared" si="5"/>
        <v>0</v>
      </c>
    </row>
    <row r="45" spans="1:7" s="12" customFormat="1" ht="23.25" customHeight="1">
      <c r="A45" s="13"/>
      <c r="B45" s="14" t="s">
        <v>6</v>
      </c>
      <c r="C45" s="15"/>
      <c r="D45" s="16"/>
      <c r="E45" s="15">
        <f>SUM(E42:E44)</f>
        <v>84</v>
      </c>
      <c r="F45" s="17" t="s">
        <v>21</v>
      </c>
      <c r="G45" s="20">
        <f>SUM(G42:G44)</f>
        <v>0</v>
      </c>
    </row>
    <row r="46" spans="1:7" ht="34.5" customHeight="1">
      <c r="A46" s="45" t="s">
        <v>51</v>
      </c>
      <c r="B46" s="46"/>
      <c r="C46" s="47"/>
      <c r="D46" s="21"/>
      <c r="E46" s="22">
        <f>+E45+E41+E37+E31+E27+E13</f>
        <v>1774</v>
      </c>
      <c r="F46" s="23" t="s">
        <v>21</v>
      </c>
      <c r="G46" s="23">
        <f>+G45+G41+G37+G31+G27+G13</f>
        <v>0</v>
      </c>
    </row>
    <row r="48" ht="15">
      <c r="E48" s="28"/>
    </row>
  </sheetData>
  <mergeCells count="9">
    <mergeCell ref="A46:C46"/>
    <mergeCell ref="A1:G1"/>
    <mergeCell ref="A2:G2"/>
    <mergeCell ref="A4:A12"/>
    <mergeCell ref="A14:A26"/>
    <mergeCell ref="A28:A30"/>
    <mergeCell ref="A32:A36"/>
    <mergeCell ref="A38:A40"/>
    <mergeCell ref="A42:A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 topLeftCell="A7">
      <selection activeCell="A25" sqref="A25"/>
    </sheetView>
  </sheetViews>
  <sheetFormatPr defaultColWidth="9.140625" defaultRowHeight="15"/>
  <cols>
    <col min="1" max="1" width="9.140625" style="1" customWidth="1"/>
    <col min="2" max="2" width="25.8515625" style="1" customWidth="1"/>
    <col min="3" max="16384" width="9.140625" style="1" customWidth="1"/>
  </cols>
  <sheetData>
    <row r="3" spans="2:7" ht="15">
      <c r="B3" s="52" t="s">
        <v>8</v>
      </c>
      <c r="C3" s="52"/>
      <c r="D3" s="52"/>
      <c r="E3" s="52"/>
      <c r="F3" s="52"/>
      <c r="G3" s="52"/>
    </row>
    <row r="4" spans="2:7" ht="15">
      <c r="B4" s="52" t="s">
        <v>9</v>
      </c>
      <c r="C4" s="52"/>
      <c r="D4" s="52"/>
      <c r="E4" s="52"/>
      <c r="F4" s="52"/>
      <c r="G4" s="52"/>
    </row>
    <row r="5" spans="2:6" ht="15">
      <c r="B5" s="24"/>
      <c r="C5" s="24"/>
      <c r="D5" s="24"/>
      <c r="E5" s="24"/>
      <c r="F5" s="24"/>
    </row>
    <row r="6" spans="2:6" ht="15">
      <c r="B6" s="24"/>
      <c r="C6" s="24"/>
      <c r="D6" s="24"/>
      <c r="E6" s="24"/>
      <c r="F6" s="24"/>
    </row>
    <row r="7" spans="2:7" ht="15">
      <c r="B7" s="52" t="s">
        <v>10</v>
      </c>
      <c r="C7" s="52"/>
      <c r="D7" s="52"/>
      <c r="E7" s="52"/>
      <c r="F7" s="52"/>
      <c r="G7" s="52"/>
    </row>
    <row r="8" ht="15" thickBot="1"/>
    <row r="9" spans="2:7" ht="15">
      <c r="B9" s="53" t="s">
        <v>11</v>
      </c>
      <c r="C9" s="56" t="s">
        <v>55</v>
      </c>
      <c r="D9" s="56"/>
      <c r="E9" s="56"/>
      <c r="F9" s="56"/>
      <c r="G9" s="58" t="s">
        <v>6</v>
      </c>
    </row>
    <row r="10" spans="2:7" ht="15">
      <c r="B10" s="54"/>
      <c r="C10" s="57"/>
      <c r="D10" s="57"/>
      <c r="E10" s="57"/>
      <c r="F10" s="57"/>
      <c r="G10" s="59"/>
    </row>
    <row r="11" spans="2:7" ht="15" thickBot="1">
      <c r="B11" s="55"/>
      <c r="C11" s="32" t="s">
        <v>12</v>
      </c>
      <c r="D11" s="32" t="s">
        <v>13</v>
      </c>
      <c r="E11" s="32" t="s">
        <v>14</v>
      </c>
      <c r="F11" s="32" t="s">
        <v>15</v>
      </c>
      <c r="G11" s="60"/>
    </row>
    <row r="12" spans="2:7" ht="28.5">
      <c r="B12" s="33" t="s">
        <v>25</v>
      </c>
      <c r="C12" s="34">
        <v>400</v>
      </c>
      <c r="D12" s="34">
        <v>500</v>
      </c>
      <c r="E12" s="34">
        <v>550</v>
      </c>
      <c r="F12" s="34">
        <v>324</v>
      </c>
      <c r="G12" s="35">
        <f>SUM(C12:F12)</f>
        <v>1774</v>
      </c>
    </row>
    <row r="13" spans="2:7" ht="15">
      <c r="B13" s="36" t="s">
        <v>19</v>
      </c>
      <c r="C13" s="37"/>
      <c r="D13" s="37"/>
      <c r="E13" s="37"/>
      <c r="F13" s="37"/>
      <c r="G13" s="35"/>
    </row>
    <row r="14" spans="2:7" ht="15">
      <c r="B14" s="36" t="s">
        <v>20</v>
      </c>
      <c r="C14" s="37"/>
      <c r="D14" s="37"/>
      <c r="E14" s="37"/>
      <c r="F14" s="37"/>
      <c r="G14" s="36"/>
    </row>
    <row r="15" spans="2:7" ht="15">
      <c r="B15" s="36"/>
      <c r="C15" s="37"/>
      <c r="D15" s="37"/>
      <c r="E15" s="37"/>
      <c r="F15" s="37"/>
      <c r="G15" s="36"/>
    </row>
    <row r="16" spans="2:7" ht="15">
      <c r="B16" s="37"/>
      <c r="C16" s="37"/>
      <c r="D16" s="37"/>
      <c r="E16" s="37"/>
      <c r="F16" s="37"/>
      <c r="G16" s="36"/>
    </row>
    <row r="17" spans="2:7" ht="15">
      <c r="B17" s="37"/>
      <c r="C17" s="37"/>
      <c r="D17" s="37"/>
      <c r="E17" s="37"/>
      <c r="F17" s="37"/>
      <c r="G17" s="36"/>
    </row>
    <row r="18" spans="2:7" ht="15">
      <c r="B18" s="37"/>
      <c r="C18" s="37"/>
      <c r="D18" s="37"/>
      <c r="E18" s="37"/>
      <c r="F18" s="37"/>
      <c r="G18" s="36"/>
    </row>
    <row r="19" spans="2:7" ht="15">
      <c r="B19" s="38" t="s">
        <v>16</v>
      </c>
      <c r="C19" s="36">
        <f>SUM(C12:C18)</f>
        <v>400</v>
      </c>
      <c r="D19" s="36">
        <f>SUM(D12:D18)</f>
        <v>500</v>
      </c>
      <c r="E19" s="36">
        <f>SUM(E12:E18)</f>
        <v>550</v>
      </c>
      <c r="F19" s="36">
        <f>SUM(F12:F18)</f>
        <v>324</v>
      </c>
      <c r="G19" s="36">
        <f>SUM(G12:G18)</f>
        <v>1774</v>
      </c>
    </row>
    <row r="23" spans="2:7" ht="19.5" customHeight="1">
      <c r="B23" s="39" t="s">
        <v>17</v>
      </c>
      <c r="C23" s="40"/>
      <c r="D23" s="41"/>
      <c r="E23" s="41"/>
      <c r="F23" s="51" t="s">
        <v>18</v>
      </c>
      <c r="G23" s="51"/>
    </row>
  </sheetData>
  <mergeCells count="7">
    <mergeCell ref="F23:G23"/>
    <mergeCell ref="B3:G3"/>
    <mergeCell ref="B4:G4"/>
    <mergeCell ref="B7:G7"/>
    <mergeCell ref="B9:B11"/>
    <mergeCell ref="C9:F10"/>
    <mergeCell ref="G9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2021-12-13T08:54:11Z</dcterms:modified>
  <cp:category/>
  <cp:version/>
  <cp:contentType/>
  <cp:contentStatus/>
</cp:coreProperties>
</file>