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31" yWindow="65431" windowWidth="20730" windowHeight="11760" activeTab="0"/>
  </bookViews>
  <sheets>
    <sheet name="Приложение №1" sheetId="1" r:id="rId1"/>
    <sheet name="Приложение №2" sheetId="4" r:id="rId2"/>
    <sheet name="график 2022 г" sheetId="2" r:id="rId3"/>
  </sheets>
  <definedNames/>
  <calcPr calcId="145621"/>
  <extLst/>
</workbook>
</file>

<file path=xl/sharedStrings.xml><?xml version="1.0" encoding="utf-8"?>
<sst xmlns="http://schemas.openxmlformats.org/spreadsheetml/2006/main" count="280" uniqueCount="47">
  <si>
    <t>Отдел и подотдел</t>
  </si>
  <si>
    <t>Дървесен вид</t>
  </si>
  <si>
    <t>Сортимент</t>
  </si>
  <si>
    <t>Мярка</t>
  </si>
  <si>
    <t>Прогнозно количество дървесина пл.куб.м.</t>
  </si>
  <si>
    <t>цр</t>
  </si>
  <si>
    <t>ОБЩО</t>
  </si>
  <si>
    <t>Обща цена. лв.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</si>
  <si>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</si>
  <si>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</si>
  <si>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</si>
  <si>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t>ТП ДГС, ДЛС</t>
  </si>
  <si>
    <t>І</t>
  </si>
  <si>
    <t>ІІ</t>
  </si>
  <si>
    <t>ІІІ</t>
  </si>
  <si>
    <t>ІV</t>
  </si>
  <si>
    <t>ВСИЧКО:</t>
  </si>
  <si>
    <t>ПРОДАВАЧ:</t>
  </si>
  <si>
    <t>КУПУВАЧ:</t>
  </si>
  <si>
    <t>ТП ДЛС ……</t>
  </si>
  <si>
    <t>………….</t>
  </si>
  <si>
    <t>Х</t>
  </si>
  <si>
    <t>м3</t>
  </si>
  <si>
    <t>Дърва за огрев</t>
  </si>
  <si>
    <t>Технологична дървесина от Средна</t>
  </si>
  <si>
    <t>ТП ДЛС "Черни лом" гр. Попово</t>
  </si>
  <si>
    <t>Трупи за бичене 18-29см.</t>
  </si>
  <si>
    <r>
      <t>тримесечие - 20</t>
    </r>
    <r>
      <rPr>
        <b/>
        <sz val="11"/>
        <color rgb="FFFF0000"/>
        <rFont val="Times New Roman"/>
        <family val="1"/>
      </rPr>
      <t>22</t>
    </r>
    <r>
      <rPr>
        <b/>
        <sz val="11"/>
        <color theme="1"/>
        <rFont val="Times New Roman"/>
        <family val="1"/>
      </rPr>
      <t xml:space="preserve"> г., пл.куб.м.</t>
    </r>
  </si>
  <si>
    <t>Трупи за бичене 30-49см.</t>
  </si>
  <si>
    <t>ак</t>
  </si>
  <si>
    <t>Технологична дървесина от  Дребна</t>
  </si>
  <si>
    <t>Колове от дребна</t>
  </si>
  <si>
    <t>бл</t>
  </si>
  <si>
    <t>319 л</t>
  </si>
  <si>
    <t>259 е</t>
  </si>
  <si>
    <t>260 ж</t>
  </si>
  <si>
    <t>277 д</t>
  </si>
  <si>
    <t>277 и</t>
  </si>
  <si>
    <t>ПРИЛОЖЕНИЕ №1</t>
  </si>
  <si>
    <t>ЗА ОБЕКТ № 2-6-2022</t>
  </si>
  <si>
    <t>Единична цена  за продажба лв./м3 без ДДС</t>
  </si>
  <si>
    <t>Технологична дървесина от Дърва</t>
  </si>
  <si>
    <t>Минни подпори</t>
  </si>
  <si>
    <t>Гаранция за участие, лв</t>
  </si>
  <si>
    <t>Стъпка на наддаване, лв.</t>
  </si>
  <si>
    <t>ОБЩО ЗА ОБЕКТ 2-6-2022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</si>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</sst>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2" fontId="11" fillId="0" borderId="4" xfId="20" applyNumberFormat="1" applyFont="1" applyFill="1" applyBorder="1" applyAlignment="1" applyProtection="1">
      <alignment horizontal="center" vertical="center" wrapText="1"/>
      <protection/>
    </xf>
    <xf numFmtId="2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/>
    <xf numFmtId="0" fontId="14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wrapText="1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right" vertical="center"/>
    </xf>
    <xf numFmtId="0" fontId="14" fillId="5" borderId="0" xfId="0" applyFont="1" applyFill="1"/>
    <xf numFmtId="2" fontId="13" fillId="4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12" fillId="0" borderId="1" xfId="0" applyFont="1" applyBorder="1" applyAlignment="1">
      <alignment horizontal="center" wrapText="1"/>
    </xf>
    <xf numFmtId="2" fontId="9" fillId="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6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 topLeftCell="A28">
      <selection activeCell="J39" sqref="J39"/>
    </sheetView>
  </sheetViews>
  <sheetFormatPr defaultColWidth="9.140625" defaultRowHeight="15"/>
  <cols>
    <col min="1" max="1" width="9.140625" style="36" customWidth="1"/>
    <col min="2" max="2" width="11.140625" style="13" customWidth="1"/>
    <col min="3" max="3" width="27.00390625" style="37" customWidth="1"/>
    <col min="4" max="4" width="9.140625" style="38" customWidth="1"/>
    <col min="5" max="5" width="14.421875" style="13" customWidth="1"/>
    <col min="6" max="6" width="13.28125" style="13" customWidth="1"/>
    <col min="7" max="7" width="14.8515625" style="13" customWidth="1"/>
    <col min="8" max="8" width="14.00390625" style="13" customWidth="1"/>
    <col min="9" max="9" width="13.8515625" style="13" customWidth="1"/>
    <col min="10" max="16384" width="9.140625" style="13" customWidth="1"/>
  </cols>
  <sheetData>
    <row r="1" spans="1:9" ht="17.25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21.7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3" spans="1:9" s="18" customFormat="1" ht="78.7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40</v>
      </c>
      <c r="G3" s="17" t="s">
        <v>7</v>
      </c>
      <c r="H3" s="40" t="s">
        <v>43</v>
      </c>
      <c r="I3" s="40" t="s">
        <v>44</v>
      </c>
    </row>
    <row r="4" spans="1:9" s="24" customFormat="1" ht="15">
      <c r="A4" s="48" t="s">
        <v>33</v>
      </c>
      <c r="B4" s="19" t="s">
        <v>29</v>
      </c>
      <c r="C4" s="20" t="s">
        <v>26</v>
      </c>
      <c r="D4" s="21" t="s">
        <v>22</v>
      </c>
      <c r="E4" s="20">
        <v>23</v>
      </c>
      <c r="F4" s="22">
        <f>90-26</f>
        <v>64</v>
      </c>
      <c r="G4" s="23">
        <f>+E4*F4</f>
        <v>1472</v>
      </c>
      <c r="H4" s="44"/>
      <c r="I4" s="44"/>
    </row>
    <row r="5" spans="1:9" s="24" customFormat="1" ht="15">
      <c r="A5" s="48"/>
      <c r="B5" s="19" t="s">
        <v>29</v>
      </c>
      <c r="C5" s="20" t="s">
        <v>42</v>
      </c>
      <c r="D5" s="21" t="s">
        <v>22</v>
      </c>
      <c r="E5" s="20">
        <v>50</v>
      </c>
      <c r="F5" s="22">
        <f>115-26</f>
        <v>89</v>
      </c>
      <c r="G5" s="23">
        <f aca="true" t="shared" si="0" ref="G5:G9">+E5*F5</f>
        <v>4450</v>
      </c>
      <c r="H5" s="44"/>
      <c r="I5" s="44"/>
    </row>
    <row r="6" spans="1:9" s="24" customFormat="1" ht="28.5">
      <c r="A6" s="48"/>
      <c r="B6" s="19" t="s">
        <v>29</v>
      </c>
      <c r="C6" s="20" t="s">
        <v>24</v>
      </c>
      <c r="D6" s="21" t="s">
        <v>22</v>
      </c>
      <c r="E6" s="20">
        <v>120</v>
      </c>
      <c r="F6" s="22">
        <f>72-26</f>
        <v>46</v>
      </c>
      <c r="G6" s="23">
        <f t="shared" si="0"/>
        <v>5520</v>
      </c>
      <c r="H6" s="44"/>
      <c r="I6" s="44"/>
    </row>
    <row r="7" spans="1:9" s="24" customFormat="1" ht="28.5">
      <c r="A7" s="48"/>
      <c r="B7" s="19" t="s">
        <v>29</v>
      </c>
      <c r="C7" s="20" t="s">
        <v>30</v>
      </c>
      <c r="D7" s="21" t="s">
        <v>22</v>
      </c>
      <c r="E7" s="20">
        <v>7</v>
      </c>
      <c r="F7" s="22">
        <f>72-26</f>
        <v>46</v>
      </c>
      <c r="G7" s="23">
        <f t="shared" si="0"/>
        <v>322</v>
      </c>
      <c r="H7" s="44"/>
      <c r="I7" s="44"/>
    </row>
    <row r="8" spans="1:9" s="24" customFormat="1" ht="15">
      <c r="A8" s="48"/>
      <c r="B8" s="19" t="s">
        <v>29</v>
      </c>
      <c r="C8" s="20" t="s">
        <v>31</v>
      </c>
      <c r="D8" s="21" t="s">
        <v>22</v>
      </c>
      <c r="E8" s="20">
        <v>2</v>
      </c>
      <c r="F8" s="22">
        <f>80-26</f>
        <v>54</v>
      </c>
      <c r="G8" s="23">
        <f t="shared" si="0"/>
        <v>108</v>
      </c>
      <c r="H8" s="44"/>
      <c r="I8" s="44"/>
    </row>
    <row r="9" spans="1:9" s="24" customFormat="1" ht="15">
      <c r="A9" s="48"/>
      <c r="B9" s="19" t="s">
        <v>29</v>
      </c>
      <c r="C9" s="20" t="s">
        <v>23</v>
      </c>
      <c r="D9" s="21" t="s">
        <v>22</v>
      </c>
      <c r="E9" s="20">
        <v>476</v>
      </c>
      <c r="F9" s="22">
        <f>70-26</f>
        <v>44</v>
      </c>
      <c r="G9" s="23">
        <f t="shared" si="0"/>
        <v>20944</v>
      </c>
      <c r="H9" s="44"/>
      <c r="I9" s="44"/>
    </row>
    <row r="10" spans="1:9" s="24" customFormat="1" ht="15">
      <c r="A10" s="25"/>
      <c r="B10" s="26" t="s">
        <v>6</v>
      </c>
      <c r="C10" s="27"/>
      <c r="D10" s="28"/>
      <c r="E10" s="27">
        <f>SUM(E4:E9)</f>
        <v>678</v>
      </c>
      <c r="F10" s="29" t="s">
        <v>21</v>
      </c>
      <c r="G10" s="30">
        <f>SUM(G4:G9)</f>
        <v>32816</v>
      </c>
      <c r="H10" s="44"/>
      <c r="I10" s="44"/>
    </row>
    <row r="11" spans="1:9" s="31" customFormat="1" ht="15">
      <c r="A11" s="50" t="s">
        <v>34</v>
      </c>
      <c r="B11" s="19" t="s">
        <v>5</v>
      </c>
      <c r="C11" s="20" t="s">
        <v>28</v>
      </c>
      <c r="D11" s="21" t="s">
        <v>22</v>
      </c>
      <c r="E11" s="20">
        <v>6</v>
      </c>
      <c r="F11" s="22">
        <f>100-27</f>
        <v>73</v>
      </c>
      <c r="G11" s="23">
        <f>+E11*F11</f>
        <v>438</v>
      </c>
      <c r="H11" s="44"/>
      <c r="I11" s="44"/>
    </row>
    <row r="12" spans="1:9" s="31" customFormat="1" ht="15">
      <c r="A12" s="49"/>
      <c r="B12" s="19" t="s">
        <v>32</v>
      </c>
      <c r="C12" s="20" t="s">
        <v>28</v>
      </c>
      <c r="D12" s="21" t="s">
        <v>22</v>
      </c>
      <c r="E12" s="20">
        <v>3</v>
      </c>
      <c r="F12" s="22">
        <f>150-27</f>
        <v>123</v>
      </c>
      <c r="G12" s="23">
        <f aca="true" t="shared" si="1" ref="G12:G18">+E12*F12</f>
        <v>369</v>
      </c>
      <c r="H12" s="44"/>
      <c r="I12" s="44"/>
    </row>
    <row r="13" spans="1:9" s="24" customFormat="1" ht="15">
      <c r="A13" s="49"/>
      <c r="B13" s="19" t="s">
        <v>5</v>
      </c>
      <c r="C13" s="20" t="s">
        <v>26</v>
      </c>
      <c r="D13" s="21" t="s">
        <v>22</v>
      </c>
      <c r="E13" s="20">
        <v>10</v>
      </c>
      <c r="F13" s="22">
        <f>95-27</f>
        <v>68</v>
      </c>
      <c r="G13" s="23">
        <f t="shared" si="1"/>
        <v>680</v>
      </c>
      <c r="H13" s="44"/>
      <c r="I13" s="44"/>
    </row>
    <row r="14" spans="1:9" s="24" customFormat="1" ht="15">
      <c r="A14" s="49"/>
      <c r="B14" s="19" t="s">
        <v>32</v>
      </c>
      <c r="C14" s="20" t="s">
        <v>26</v>
      </c>
      <c r="D14" s="21" t="s">
        <v>22</v>
      </c>
      <c r="E14" s="20">
        <v>108</v>
      </c>
      <c r="F14" s="22">
        <f>105-27</f>
        <v>78</v>
      </c>
      <c r="G14" s="23">
        <f t="shared" si="1"/>
        <v>8424</v>
      </c>
      <c r="H14" s="44"/>
      <c r="I14" s="44"/>
    </row>
    <row r="15" spans="1:9" s="24" customFormat="1" ht="28.5">
      <c r="A15" s="49"/>
      <c r="B15" s="19" t="s">
        <v>5</v>
      </c>
      <c r="C15" s="20" t="s">
        <v>24</v>
      </c>
      <c r="D15" s="21" t="s">
        <v>22</v>
      </c>
      <c r="E15" s="20">
        <v>1</v>
      </c>
      <c r="F15" s="22">
        <f>87-27</f>
        <v>60</v>
      </c>
      <c r="G15" s="23">
        <f t="shared" si="1"/>
        <v>60</v>
      </c>
      <c r="H15" s="44"/>
      <c r="I15" s="44"/>
    </row>
    <row r="16" spans="1:9" s="24" customFormat="1" ht="28.5">
      <c r="A16" s="49"/>
      <c r="B16" s="19" t="s">
        <v>32</v>
      </c>
      <c r="C16" s="20" t="s">
        <v>24</v>
      </c>
      <c r="D16" s="21" t="s">
        <v>22</v>
      </c>
      <c r="E16" s="20">
        <v>37</v>
      </c>
      <c r="F16" s="22">
        <f aca="true" t="shared" si="2" ref="F16:F18">87-27</f>
        <v>60</v>
      </c>
      <c r="G16" s="23">
        <f t="shared" si="1"/>
        <v>2220</v>
      </c>
      <c r="H16" s="44"/>
      <c r="I16" s="44"/>
    </row>
    <row r="17" spans="1:9" s="24" customFormat="1" ht="28.5">
      <c r="A17" s="49"/>
      <c r="B17" s="19" t="s">
        <v>5</v>
      </c>
      <c r="C17" s="20" t="s">
        <v>41</v>
      </c>
      <c r="D17" s="21" t="s">
        <v>22</v>
      </c>
      <c r="E17" s="20">
        <v>22</v>
      </c>
      <c r="F17" s="22">
        <f t="shared" si="2"/>
        <v>60</v>
      </c>
      <c r="G17" s="23">
        <f t="shared" si="1"/>
        <v>1320</v>
      </c>
      <c r="H17" s="44"/>
      <c r="I17" s="44"/>
    </row>
    <row r="18" spans="1:9" s="24" customFormat="1" ht="28.5">
      <c r="A18" s="51"/>
      <c r="B18" s="19" t="s">
        <v>32</v>
      </c>
      <c r="C18" s="20" t="s">
        <v>41</v>
      </c>
      <c r="D18" s="21" t="s">
        <v>22</v>
      </c>
      <c r="E18" s="20">
        <v>216</v>
      </c>
      <c r="F18" s="22">
        <f t="shared" si="2"/>
        <v>60</v>
      </c>
      <c r="G18" s="23">
        <f t="shared" si="1"/>
        <v>12960</v>
      </c>
      <c r="H18" s="44"/>
      <c r="I18" s="44"/>
    </row>
    <row r="19" spans="1:9" s="24" customFormat="1" ht="23.25" customHeight="1">
      <c r="A19" s="25"/>
      <c r="B19" s="26" t="s">
        <v>6</v>
      </c>
      <c r="C19" s="27"/>
      <c r="D19" s="28"/>
      <c r="E19" s="27">
        <f>SUM(E11:E18)</f>
        <v>403</v>
      </c>
      <c r="F19" s="29" t="s">
        <v>21</v>
      </c>
      <c r="G19" s="32">
        <f>SUM(G11:G18)</f>
        <v>26471</v>
      </c>
      <c r="H19" s="44"/>
      <c r="I19" s="44"/>
    </row>
    <row r="20" spans="1:9" s="24" customFormat="1" ht="15">
      <c r="A20" s="49" t="s">
        <v>35</v>
      </c>
      <c r="B20" s="19" t="s">
        <v>32</v>
      </c>
      <c r="C20" s="20" t="s">
        <v>28</v>
      </c>
      <c r="D20" s="21" t="s">
        <v>22</v>
      </c>
      <c r="E20" s="20">
        <v>1</v>
      </c>
      <c r="F20" s="22">
        <f>150-27</f>
        <v>123</v>
      </c>
      <c r="G20" s="23">
        <f>+E20*F20</f>
        <v>123</v>
      </c>
      <c r="H20" s="44"/>
      <c r="I20" s="44"/>
    </row>
    <row r="21" spans="1:9" s="24" customFormat="1" ht="15">
      <c r="A21" s="49"/>
      <c r="B21" s="19" t="s">
        <v>5</v>
      </c>
      <c r="C21" s="20" t="s">
        <v>28</v>
      </c>
      <c r="D21" s="21" t="s">
        <v>22</v>
      </c>
      <c r="E21" s="20">
        <v>2</v>
      </c>
      <c r="F21" s="22">
        <f>100-27</f>
        <v>73</v>
      </c>
      <c r="G21" s="23">
        <f aca="true" t="shared" si="3" ref="G21:G26">+E21*F21</f>
        <v>146</v>
      </c>
      <c r="H21" s="44"/>
      <c r="I21" s="44"/>
    </row>
    <row r="22" spans="1:9" s="24" customFormat="1" ht="15">
      <c r="A22" s="49"/>
      <c r="B22" s="19" t="s">
        <v>32</v>
      </c>
      <c r="C22" s="20" t="s">
        <v>26</v>
      </c>
      <c r="D22" s="21" t="s">
        <v>22</v>
      </c>
      <c r="E22" s="20">
        <v>38</v>
      </c>
      <c r="F22" s="22">
        <f>105-27</f>
        <v>78</v>
      </c>
      <c r="G22" s="23">
        <f t="shared" si="3"/>
        <v>2964</v>
      </c>
      <c r="H22" s="44"/>
      <c r="I22" s="44"/>
    </row>
    <row r="23" spans="1:9" s="24" customFormat="1" ht="15">
      <c r="A23" s="49"/>
      <c r="B23" s="19" t="s">
        <v>5</v>
      </c>
      <c r="C23" s="20" t="s">
        <v>26</v>
      </c>
      <c r="D23" s="21" t="s">
        <v>22</v>
      </c>
      <c r="E23" s="20">
        <v>3</v>
      </c>
      <c r="F23" s="22">
        <f>95-27</f>
        <v>68</v>
      </c>
      <c r="G23" s="23">
        <f t="shared" si="3"/>
        <v>204</v>
      </c>
      <c r="H23" s="44"/>
      <c r="I23" s="44"/>
    </row>
    <row r="24" spans="1:9" s="24" customFormat="1" ht="28.5">
      <c r="A24" s="49"/>
      <c r="B24" s="19" t="s">
        <v>32</v>
      </c>
      <c r="C24" s="20" t="s">
        <v>24</v>
      </c>
      <c r="D24" s="21" t="s">
        <v>22</v>
      </c>
      <c r="E24" s="20">
        <v>9</v>
      </c>
      <c r="F24" s="22">
        <f>87-27</f>
        <v>60</v>
      </c>
      <c r="G24" s="23">
        <f t="shared" si="3"/>
        <v>540</v>
      </c>
      <c r="H24" s="44"/>
      <c r="I24" s="44"/>
    </row>
    <row r="25" spans="1:9" s="24" customFormat="1" ht="28.5">
      <c r="A25" s="49"/>
      <c r="B25" s="19" t="s">
        <v>32</v>
      </c>
      <c r="C25" s="20" t="s">
        <v>41</v>
      </c>
      <c r="D25" s="21" t="s">
        <v>22</v>
      </c>
      <c r="E25" s="20">
        <v>133</v>
      </c>
      <c r="F25" s="22">
        <f aca="true" t="shared" si="4" ref="F25:F26">87-27</f>
        <v>60</v>
      </c>
      <c r="G25" s="23">
        <f t="shared" si="3"/>
        <v>7980</v>
      </c>
      <c r="H25" s="44"/>
      <c r="I25" s="44"/>
    </row>
    <row r="26" spans="1:9" s="24" customFormat="1" ht="28.5">
      <c r="A26" s="49"/>
      <c r="B26" s="19" t="s">
        <v>5</v>
      </c>
      <c r="C26" s="20" t="s">
        <v>41</v>
      </c>
      <c r="D26" s="21" t="s">
        <v>22</v>
      </c>
      <c r="E26" s="20">
        <v>8</v>
      </c>
      <c r="F26" s="22">
        <f t="shared" si="4"/>
        <v>60</v>
      </c>
      <c r="G26" s="23">
        <f t="shared" si="3"/>
        <v>480</v>
      </c>
      <c r="H26" s="44"/>
      <c r="I26" s="44"/>
    </row>
    <row r="27" spans="1:9" s="24" customFormat="1" ht="23.25" customHeight="1">
      <c r="A27" s="25"/>
      <c r="B27" s="26" t="s">
        <v>6</v>
      </c>
      <c r="C27" s="27"/>
      <c r="D27" s="28"/>
      <c r="E27" s="27">
        <f>SUM(E20:E26)</f>
        <v>194</v>
      </c>
      <c r="F27" s="29" t="s">
        <v>21</v>
      </c>
      <c r="G27" s="32">
        <f>SUM(G20:G26)</f>
        <v>12437</v>
      </c>
      <c r="H27" s="44"/>
      <c r="I27" s="44"/>
    </row>
    <row r="28" spans="1:9" s="24" customFormat="1" ht="15">
      <c r="A28" s="49" t="s">
        <v>36</v>
      </c>
      <c r="B28" s="19" t="s">
        <v>32</v>
      </c>
      <c r="C28" s="20" t="s">
        <v>28</v>
      </c>
      <c r="D28" s="21" t="s">
        <v>22</v>
      </c>
      <c r="E28" s="20">
        <v>1</v>
      </c>
      <c r="F28" s="22">
        <f>+F20</f>
        <v>123</v>
      </c>
      <c r="G28" s="23">
        <f>+E28*F28</f>
        <v>123</v>
      </c>
      <c r="H28" s="44"/>
      <c r="I28" s="44"/>
    </row>
    <row r="29" spans="1:9" s="24" customFormat="1" ht="15">
      <c r="A29" s="49"/>
      <c r="B29" s="19" t="s">
        <v>32</v>
      </c>
      <c r="C29" s="20" t="s">
        <v>26</v>
      </c>
      <c r="D29" s="21" t="s">
        <v>22</v>
      </c>
      <c r="E29" s="20">
        <v>23</v>
      </c>
      <c r="F29" s="22">
        <f>+F22</f>
        <v>78</v>
      </c>
      <c r="G29" s="23">
        <f aca="true" t="shared" si="5" ref="G29:G34">+E29*F29</f>
        <v>1794</v>
      </c>
      <c r="H29" s="44"/>
      <c r="I29" s="44"/>
    </row>
    <row r="30" spans="1:9" s="24" customFormat="1" ht="15">
      <c r="A30" s="49"/>
      <c r="B30" s="19" t="s">
        <v>29</v>
      </c>
      <c r="C30" s="20" t="s">
        <v>26</v>
      </c>
      <c r="D30" s="21" t="s">
        <v>22</v>
      </c>
      <c r="E30" s="20">
        <v>5</v>
      </c>
      <c r="F30" s="22">
        <f>90-27</f>
        <v>63</v>
      </c>
      <c r="G30" s="23">
        <f t="shared" si="5"/>
        <v>315</v>
      </c>
      <c r="H30" s="44"/>
      <c r="I30" s="44"/>
    </row>
    <row r="31" spans="1:9" s="24" customFormat="1" ht="28.5">
      <c r="A31" s="49"/>
      <c r="B31" s="19" t="s">
        <v>32</v>
      </c>
      <c r="C31" s="20" t="s">
        <v>24</v>
      </c>
      <c r="D31" s="21" t="s">
        <v>22</v>
      </c>
      <c r="E31" s="20">
        <v>20</v>
      </c>
      <c r="F31" s="22">
        <f>87-27</f>
        <v>60</v>
      </c>
      <c r="G31" s="23">
        <f t="shared" si="5"/>
        <v>1200</v>
      </c>
      <c r="H31" s="44"/>
      <c r="I31" s="44"/>
    </row>
    <row r="32" spans="1:9" s="24" customFormat="1" ht="28.5">
      <c r="A32" s="49"/>
      <c r="B32" s="19" t="s">
        <v>29</v>
      </c>
      <c r="C32" s="20" t="s">
        <v>24</v>
      </c>
      <c r="D32" s="21" t="s">
        <v>22</v>
      </c>
      <c r="E32" s="20">
        <v>4</v>
      </c>
      <c r="F32" s="22">
        <f>72-27</f>
        <v>45</v>
      </c>
      <c r="G32" s="23">
        <f t="shared" si="5"/>
        <v>180</v>
      </c>
      <c r="H32" s="44"/>
      <c r="I32" s="44"/>
    </row>
    <row r="33" spans="1:9" s="24" customFormat="1" ht="28.5">
      <c r="A33" s="49"/>
      <c r="B33" s="19" t="s">
        <v>32</v>
      </c>
      <c r="C33" s="20" t="s">
        <v>41</v>
      </c>
      <c r="D33" s="21" t="s">
        <v>22</v>
      </c>
      <c r="E33" s="20">
        <v>89</v>
      </c>
      <c r="F33" s="22">
        <f>87-27</f>
        <v>60</v>
      </c>
      <c r="G33" s="23">
        <f t="shared" si="5"/>
        <v>5340</v>
      </c>
      <c r="H33" s="44"/>
      <c r="I33" s="44"/>
    </row>
    <row r="34" spans="1:9" s="24" customFormat="1" ht="15">
      <c r="A34" s="49"/>
      <c r="B34" s="19" t="s">
        <v>29</v>
      </c>
      <c r="C34" s="20" t="s">
        <v>23</v>
      </c>
      <c r="D34" s="21" t="s">
        <v>22</v>
      </c>
      <c r="E34" s="20">
        <v>46</v>
      </c>
      <c r="F34" s="22">
        <f>70-27</f>
        <v>43</v>
      </c>
      <c r="G34" s="23">
        <f t="shared" si="5"/>
        <v>1978</v>
      </c>
      <c r="H34" s="44"/>
      <c r="I34" s="44"/>
    </row>
    <row r="35" spans="1:9" s="24" customFormat="1" ht="23.25" customHeight="1">
      <c r="A35" s="25"/>
      <c r="B35" s="26" t="s">
        <v>6</v>
      </c>
      <c r="C35" s="27"/>
      <c r="D35" s="28"/>
      <c r="E35" s="27">
        <f>SUM(E28:E34)</f>
        <v>188</v>
      </c>
      <c r="F35" s="29" t="s">
        <v>21</v>
      </c>
      <c r="G35" s="32">
        <f>SUM(G28:G34)</f>
        <v>10930</v>
      </c>
      <c r="H35" s="44"/>
      <c r="I35" s="44"/>
    </row>
    <row r="36" spans="1:9" s="24" customFormat="1" ht="15">
      <c r="A36" s="49" t="s">
        <v>37</v>
      </c>
      <c r="B36" s="19" t="s">
        <v>32</v>
      </c>
      <c r="C36" s="20" t="s">
        <v>28</v>
      </c>
      <c r="D36" s="21" t="s">
        <v>22</v>
      </c>
      <c r="E36" s="20">
        <v>1</v>
      </c>
      <c r="F36" s="22">
        <f>+F28</f>
        <v>123</v>
      </c>
      <c r="G36" s="23">
        <f>+E36*F36</f>
        <v>123</v>
      </c>
      <c r="H36" s="44"/>
      <c r="I36" s="44"/>
    </row>
    <row r="37" spans="1:9" s="24" customFormat="1" ht="15">
      <c r="A37" s="49"/>
      <c r="B37" s="19" t="s">
        <v>5</v>
      </c>
      <c r="C37" s="20" t="s">
        <v>28</v>
      </c>
      <c r="D37" s="21" t="s">
        <v>22</v>
      </c>
      <c r="E37" s="20">
        <v>1</v>
      </c>
      <c r="F37" s="22">
        <f>+F11</f>
        <v>73</v>
      </c>
      <c r="G37" s="23">
        <f aca="true" t="shared" si="6" ref="G37:G42">+E37*F37</f>
        <v>73</v>
      </c>
      <c r="H37" s="44"/>
      <c r="I37" s="44"/>
    </row>
    <row r="38" spans="1:9" s="24" customFormat="1" ht="15">
      <c r="A38" s="49"/>
      <c r="B38" s="19" t="s">
        <v>32</v>
      </c>
      <c r="C38" s="20" t="s">
        <v>26</v>
      </c>
      <c r="D38" s="21" t="s">
        <v>22</v>
      </c>
      <c r="E38" s="20">
        <v>40</v>
      </c>
      <c r="F38" s="22">
        <f>+F22</f>
        <v>78</v>
      </c>
      <c r="G38" s="23">
        <f t="shared" si="6"/>
        <v>3120</v>
      </c>
      <c r="H38" s="44"/>
      <c r="I38" s="44"/>
    </row>
    <row r="39" spans="1:9" s="24" customFormat="1" ht="15">
      <c r="A39" s="49"/>
      <c r="B39" s="19" t="s">
        <v>5</v>
      </c>
      <c r="C39" s="20" t="s">
        <v>26</v>
      </c>
      <c r="D39" s="21" t="s">
        <v>22</v>
      </c>
      <c r="E39" s="20">
        <v>1</v>
      </c>
      <c r="F39" s="22">
        <f>+F23</f>
        <v>68</v>
      </c>
      <c r="G39" s="23">
        <f t="shared" si="6"/>
        <v>68</v>
      </c>
      <c r="H39" s="44"/>
      <c r="I39" s="44"/>
    </row>
    <row r="40" spans="1:9" s="24" customFormat="1" ht="28.5">
      <c r="A40" s="49"/>
      <c r="B40" s="19" t="s">
        <v>32</v>
      </c>
      <c r="C40" s="20" t="s">
        <v>24</v>
      </c>
      <c r="D40" s="21" t="s">
        <v>22</v>
      </c>
      <c r="E40" s="20">
        <v>17</v>
      </c>
      <c r="F40" s="22">
        <f>+F31</f>
        <v>60</v>
      </c>
      <c r="G40" s="23">
        <f t="shared" si="6"/>
        <v>1020</v>
      </c>
      <c r="H40" s="44"/>
      <c r="I40" s="44"/>
    </row>
    <row r="41" spans="1:9" s="24" customFormat="1" ht="28.5">
      <c r="A41" s="49"/>
      <c r="B41" s="19" t="s">
        <v>32</v>
      </c>
      <c r="C41" s="20" t="s">
        <v>41</v>
      </c>
      <c r="D41" s="21" t="s">
        <v>22</v>
      </c>
      <c r="E41" s="20">
        <v>105</v>
      </c>
      <c r="F41" s="22">
        <f>+F40</f>
        <v>60</v>
      </c>
      <c r="G41" s="23">
        <f t="shared" si="6"/>
        <v>6300</v>
      </c>
      <c r="H41" s="44"/>
      <c r="I41" s="44"/>
    </row>
    <row r="42" spans="1:9" s="24" customFormat="1" ht="28.5">
      <c r="A42" s="49"/>
      <c r="B42" s="19" t="s">
        <v>5</v>
      </c>
      <c r="C42" s="20" t="s">
        <v>41</v>
      </c>
      <c r="D42" s="21" t="s">
        <v>22</v>
      </c>
      <c r="E42" s="20">
        <v>10</v>
      </c>
      <c r="F42" s="22">
        <f aca="true" t="shared" si="7" ref="F42">+F33</f>
        <v>60</v>
      </c>
      <c r="G42" s="23">
        <f t="shared" si="6"/>
        <v>600</v>
      </c>
      <c r="H42" s="44"/>
      <c r="I42" s="44"/>
    </row>
    <row r="43" spans="1:9" s="24" customFormat="1" ht="23.25" customHeight="1">
      <c r="A43" s="25"/>
      <c r="B43" s="26" t="s">
        <v>6</v>
      </c>
      <c r="C43" s="27"/>
      <c r="D43" s="28"/>
      <c r="E43" s="27">
        <f>SUM(E36:E42)</f>
        <v>175</v>
      </c>
      <c r="F43" s="29" t="s">
        <v>21</v>
      </c>
      <c r="G43" s="32">
        <f>SUM(G36:G42)</f>
        <v>11304</v>
      </c>
      <c r="H43" s="44"/>
      <c r="I43" s="44"/>
    </row>
    <row r="44" spans="1:9" ht="34.5" customHeight="1">
      <c r="A44" s="45" t="s">
        <v>45</v>
      </c>
      <c r="B44" s="46"/>
      <c r="C44" s="47"/>
      <c r="D44" s="33"/>
      <c r="E44" s="34">
        <f>+E43+E35+E27+E19+E10</f>
        <v>1638</v>
      </c>
      <c r="F44" s="35" t="s">
        <v>21</v>
      </c>
      <c r="G44" s="35">
        <f>+G43+G35+G27+G19+G10</f>
        <v>93958</v>
      </c>
      <c r="H44" s="41">
        <v>4697</v>
      </c>
      <c r="I44" s="41">
        <v>940</v>
      </c>
    </row>
    <row r="46" ht="15">
      <c r="E46" s="39"/>
    </row>
  </sheetData>
  <mergeCells count="10">
    <mergeCell ref="A2:I2"/>
    <mergeCell ref="A1:I1"/>
    <mergeCell ref="H4:H43"/>
    <mergeCell ref="I4:I43"/>
    <mergeCell ref="A44:C44"/>
    <mergeCell ref="A4:A9"/>
    <mergeCell ref="A20:A26"/>
    <mergeCell ref="A11:A18"/>
    <mergeCell ref="A28:A34"/>
    <mergeCell ref="A36:A42"/>
  </mergeCells>
  <printOptions/>
  <pageMargins left="0.7" right="0.7" top="0.75" bottom="0.75" header="0.3" footer="0.3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1">
      <selection activeCell="A2" sqref="A2:G2"/>
    </sheetView>
  </sheetViews>
  <sheetFormatPr defaultColWidth="9.140625" defaultRowHeight="15"/>
  <cols>
    <col min="1" max="1" width="9.140625" style="36" customWidth="1"/>
    <col min="2" max="2" width="11.140625" style="13" customWidth="1"/>
    <col min="3" max="3" width="27.00390625" style="37" customWidth="1"/>
    <col min="4" max="4" width="9.140625" style="38" customWidth="1"/>
    <col min="5" max="5" width="14.421875" style="13" customWidth="1"/>
    <col min="6" max="6" width="13.28125" style="13" customWidth="1"/>
    <col min="7" max="7" width="14.8515625" style="13" customWidth="1"/>
    <col min="8" max="16384" width="9.140625" style="13" customWidth="1"/>
  </cols>
  <sheetData>
    <row r="1" spans="1:7" ht="17.25" customHeight="1">
      <c r="A1" s="43" t="s">
        <v>46</v>
      </c>
      <c r="B1" s="43"/>
      <c r="C1" s="43"/>
      <c r="D1" s="43"/>
      <c r="E1" s="43"/>
      <c r="F1" s="43"/>
      <c r="G1" s="43"/>
    </row>
    <row r="2" spans="1:7" ht="21.75" customHeight="1">
      <c r="A2" s="42" t="s">
        <v>39</v>
      </c>
      <c r="B2" s="42"/>
      <c r="C2" s="42"/>
      <c r="D2" s="42"/>
      <c r="E2" s="42"/>
      <c r="F2" s="42"/>
      <c r="G2" s="42"/>
    </row>
    <row r="3" spans="1:7" s="18" customFormat="1" ht="78.7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40</v>
      </c>
      <c r="G3" s="17" t="s">
        <v>7</v>
      </c>
    </row>
    <row r="4" spans="1:7" s="24" customFormat="1" ht="15">
      <c r="A4" s="48" t="s">
        <v>33</v>
      </c>
      <c r="B4" s="19" t="s">
        <v>29</v>
      </c>
      <c r="C4" s="20" t="s">
        <v>26</v>
      </c>
      <c r="D4" s="21" t="s">
        <v>22</v>
      </c>
      <c r="E4" s="20">
        <v>23</v>
      </c>
      <c r="F4" s="22"/>
      <c r="G4" s="23">
        <f>+E4*F4</f>
        <v>0</v>
      </c>
    </row>
    <row r="5" spans="1:7" s="24" customFormat="1" ht="15">
      <c r="A5" s="48"/>
      <c r="B5" s="19" t="s">
        <v>29</v>
      </c>
      <c r="C5" s="20" t="s">
        <v>42</v>
      </c>
      <c r="D5" s="21" t="s">
        <v>22</v>
      </c>
      <c r="E5" s="20">
        <v>50</v>
      </c>
      <c r="F5" s="22"/>
      <c r="G5" s="23">
        <f aca="true" t="shared" si="0" ref="G5:G9">+E5*F5</f>
        <v>0</v>
      </c>
    </row>
    <row r="6" spans="1:7" s="24" customFormat="1" ht="28.5">
      <c r="A6" s="48"/>
      <c r="B6" s="19" t="s">
        <v>29</v>
      </c>
      <c r="C6" s="20" t="s">
        <v>24</v>
      </c>
      <c r="D6" s="21" t="s">
        <v>22</v>
      </c>
      <c r="E6" s="20">
        <v>120</v>
      </c>
      <c r="F6" s="22"/>
      <c r="G6" s="23">
        <f t="shared" si="0"/>
        <v>0</v>
      </c>
    </row>
    <row r="7" spans="1:7" s="24" customFormat="1" ht="28.5">
      <c r="A7" s="48"/>
      <c r="B7" s="19" t="s">
        <v>29</v>
      </c>
      <c r="C7" s="20" t="s">
        <v>30</v>
      </c>
      <c r="D7" s="21" t="s">
        <v>22</v>
      </c>
      <c r="E7" s="20">
        <v>7</v>
      </c>
      <c r="F7" s="22"/>
      <c r="G7" s="23">
        <f t="shared" si="0"/>
        <v>0</v>
      </c>
    </row>
    <row r="8" spans="1:7" s="24" customFormat="1" ht="15">
      <c r="A8" s="48"/>
      <c r="B8" s="19" t="s">
        <v>29</v>
      </c>
      <c r="C8" s="20" t="s">
        <v>31</v>
      </c>
      <c r="D8" s="21" t="s">
        <v>22</v>
      </c>
      <c r="E8" s="20">
        <v>2</v>
      </c>
      <c r="F8" s="22"/>
      <c r="G8" s="23">
        <f t="shared" si="0"/>
        <v>0</v>
      </c>
    </row>
    <row r="9" spans="1:7" s="24" customFormat="1" ht="15">
      <c r="A9" s="48"/>
      <c r="B9" s="19" t="s">
        <v>29</v>
      </c>
      <c r="C9" s="20" t="s">
        <v>23</v>
      </c>
      <c r="D9" s="21" t="s">
        <v>22</v>
      </c>
      <c r="E9" s="20">
        <v>476</v>
      </c>
      <c r="F9" s="22"/>
      <c r="G9" s="23">
        <f t="shared" si="0"/>
        <v>0</v>
      </c>
    </row>
    <row r="10" spans="1:7" s="24" customFormat="1" ht="15">
      <c r="A10" s="25"/>
      <c r="B10" s="26" t="s">
        <v>6</v>
      </c>
      <c r="C10" s="27"/>
      <c r="D10" s="28"/>
      <c r="E10" s="27">
        <f>SUM(E4:E9)</f>
        <v>678</v>
      </c>
      <c r="F10" s="29" t="s">
        <v>21</v>
      </c>
      <c r="G10" s="30">
        <f>SUM(G4:G9)</f>
        <v>0</v>
      </c>
    </row>
    <row r="11" spans="1:7" s="31" customFormat="1" ht="15">
      <c r="A11" s="50" t="s">
        <v>34</v>
      </c>
      <c r="B11" s="19" t="s">
        <v>5</v>
      </c>
      <c r="C11" s="20" t="s">
        <v>28</v>
      </c>
      <c r="D11" s="21" t="s">
        <v>22</v>
      </c>
      <c r="E11" s="20">
        <v>6</v>
      </c>
      <c r="F11" s="22"/>
      <c r="G11" s="23">
        <f>+E11*F11</f>
        <v>0</v>
      </c>
    </row>
    <row r="12" spans="1:7" s="31" customFormat="1" ht="15">
      <c r="A12" s="49"/>
      <c r="B12" s="19" t="s">
        <v>32</v>
      </c>
      <c r="C12" s="20" t="s">
        <v>28</v>
      </c>
      <c r="D12" s="21" t="s">
        <v>22</v>
      </c>
      <c r="E12" s="20">
        <v>3</v>
      </c>
      <c r="F12" s="22"/>
      <c r="G12" s="23">
        <f aca="true" t="shared" si="1" ref="G12:G18">+E12*F12</f>
        <v>0</v>
      </c>
    </row>
    <row r="13" spans="1:7" s="24" customFormat="1" ht="15">
      <c r="A13" s="49"/>
      <c r="B13" s="19" t="s">
        <v>5</v>
      </c>
      <c r="C13" s="20" t="s">
        <v>26</v>
      </c>
      <c r="D13" s="21" t="s">
        <v>22</v>
      </c>
      <c r="E13" s="20">
        <v>10</v>
      </c>
      <c r="F13" s="22"/>
      <c r="G13" s="23">
        <f t="shared" si="1"/>
        <v>0</v>
      </c>
    </row>
    <row r="14" spans="1:7" s="24" customFormat="1" ht="15">
      <c r="A14" s="49"/>
      <c r="B14" s="19" t="s">
        <v>32</v>
      </c>
      <c r="C14" s="20" t="s">
        <v>26</v>
      </c>
      <c r="D14" s="21" t="s">
        <v>22</v>
      </c>
      <c r="E14" s="20">
        <v>108</v>
      </c>
      <c r="F14" s="22"/>
      <c r="G14" s="23">
        <f t="shared" si="1"/>
        <v>0</v>
      </c>
    </row>
    <row r="15" spans="1:7" s="24" customFormat="1" ht="28.5">
      <c r="A15" s="49"/>
      <c r="B15" s="19" t="s">
        <v>5</v>
      </c>
      <c r="C15" s="20" t="s">
        <v>24</v>
      </c>
      <c r="D15" s="21" t="s">
        <v>22</v>
      </c>
      <c r="E15" s="20">
        <v>1</v>
      </c>
      <c r="F15" s="22"/>
      <c r="G15" s="23">
        <f t="shared" si="1"/>
        <v>0</v>
      </c>
    </row>
    <row r="16" spans="1:7" s="24" customFormat="1" ht="28.5">
      <c r="A16" s="49"/>
      <c r="B16" s="19" t="s">
        <v>32</v>
      </c>
      <c r="C16" s="20" t="s">
        <v>24</v>
      </c>
      <c r="D16" s="21" t="s">
        <v>22</v>
      </c>
      <c r="E16" s="20">
        <v>37</v>
      </c>
      <c r="F16" s="22"/>
      <c r="G16" s="23">
        <f t="shared" si="1"/>
        <v>0</v>
      </c>
    </row>
    <row r="17" spans="1:7" s="24" customFormat="1" ht="28.5">
      <c r="A17" s="49"/>
      <c r="B17" s="19" t="s">
        <v>5</v>
      </c>
      <c r="C17" s="20" t="s">
        <v>41</v>
      </c>
      <c r="D17" s="21" t="s">
        <v>22</v>
      </c>
      <c r="E17" s="20">
        <v>22</v>
      </c>
      <c r="F17" s="22"/>
      <c r="G17" s="23">
        <f t="shared" si="1"/>
        <v>0</v>
      </c>
    </row>
    <row r="18" spans="1:7" s="24" customFormat="1" ht="28.5">
      <c r="A18" s="51"/>
      <c r="B18" s="19" t="s">
        <v>32</v>
      </c>
      <c r="C18" s="20" t="s">
        <v>41</v>
      </c>
      <c r="D18" s="21" t="s">
        <v>22</v>
      </c>
      <c r="E18" s="20">
        <v>216</v>
      </c>
      <c r="F18" s="22"/>
      <c r="G18" s="23">
        <f t="shared" si="1"/>
        <v>0</v>
      </c>
    </row>
    <row r="19" spans="1:7" s="24" customFormat="1" ht="23.25" customHeight="1">
      <c r="A19" s="25"/>
      <c r="B19" s="26" t="s">
        <v>6</v>
      </c>
      <c r="C19" s="27"/>
      <c r="D19" s="28"/>
      <c r="E19" s="27">
        <f>SUM(E11:E18)</f>
        <v>403</v>
      </c>
      <c r="F19" s="29" t="s">
        <v>21</v>
      </c>
      <c r="G19" s="32">
        <f>SUM(G11:G18)</f>
        <v>0</v>
      </c>
    </row>
    <row r="20" spans="1:7" s="24" customFormat="1" ht="15">
      <c r="A20" s="49" t="s">
        <v>35</v>
      </c>
      <c r="B20" s="19" t="s">
        <v>32</v>
      </c>
      <c r="C20" s="20" t="s">
        <v>28</v>
      </c>
      <c r="D20" s="21" t="s">
        <v>22</v>
      </c>
      <c r="E20" s="20">
        <v>1</v>
      </c>
      <c r="F20" s="22"/>
      <c r="G20" s="23">
        <f>+E20*F20</f>
        <v>0</v>
      </c>
    </row>
    <row r="21" spans="1:7" s="24" customFormat="1" ht="15">
      <c r="A21" s="49"/>
      <c r="B21" s="19" t="s">
        <v>5</v>
      </c>
      <c r="C21" s="20" t="s">
        <v>28</v>
      </c>
      <c r="D21" s="21" t="s">
        <v>22</v>
      </c>
      <c r="E21" s="20">
        <v>2</v>
      </c>
      <c r="F21" s="22"/>
      <c r="G21" s="23">
        <f aca="true" t="shared" si="2" ref="G21:G26">+E21*F21</f>
        <v>0</v>
      </c>
    </row>
    <row r="22" spans="1:7" s="24" customFormat="1" ht="15">
      <c r="A22" s="49"/>
      <c r="B22" s="19" t="s">
        <v>32</v>
      </c>
      <c r="C22" s="20" t="s">
        <v>26</v>
      </c>
      <c r="D22" s="21" t="s">
        <v>22</v>
      </c>
      <c r="E22" s="20">
        <v>38</v>
      </c>
      <c r="F22" s="22"/>
      <c r="G22" s="23">
        <f t="shared" si="2"/>
        <v>0</v>
      </c>
    </row>
    <row r="23" spans="1:7" s="24" customFormat="1" ht="15">
      <c r="A23" s="49"/>
      <c r="B23" s="19" t="s">
        <v>5</v>
      </c>
      <c r="C23" s="20" t="s">
        <v>26</v>
      </c>
      <c r="D23" s="21" t="s">
        <v>22</v>
      </c>
      <c r="E23" s="20">
        <v>3</v>
      </c>
      <c r="F23" s="22"/>
      <c r="G23" s="23">
        <f t="shared" si="2"/>
        <v>0</v>
      </c>
    </row>
    <row r="24" spans="1:7" s="24" customFormat="1" ht="28.5">
      <c r="A24" s="49"/>
      <c r="B24" s="19" t="s">
        <v>32</v>
      </c>
      <c r="C24" s="20" t="s">
        <v>24</v>
      </c>
      <c r="D24" s="21" t="s">
        <v>22</v>
      </c>
      <c r="E24" s="20">
        <v>9</v>
      </c>
      <c r="F24" s="22"/>
      <c r="G24" s="23">
        <f t="shared" si="2"/>
        <v>0</v>
      </c>
    </row>
    <row r="25" spans="1:7" s="24" customFormat="1" ht="28.5">
      <c r="A25" s="49"/>
      <c r="B25" s="19" t="s">
        <v>32</v>
      </c>
      <c r="C25" s="20" t="s">
        <v>41</v>
      </c>
      <c r="D25" s="21" t="s">
        <v>22</v>
      </c>
      <c r="E25" s="20">
        <v>133</v>
      </c>
      <c r="F25" s="22"/>
      <c r="G25" s="23">
        <f t="shared" si="2"/>
        <v>0</v>
      </c>
    </row>
    <row r="26" spans="1:7" s="24" customFormat="1" ht="28.5">
      <c r="A26" s="49"/>
      <c r="B26" s="19" t="s">
        <v>5</v>
      </c>
      <c r="C26" s="20" t="s">
        <v>41</v>
      </c>
      <c r="D26" s="21" t="s">
        <v>22</v>
      </c>
      <c r="E26" s="20">
        <v>8</v>
      </c>
      <c r="F26" s="22"/>
      <c r="G26" s="23">
        <f t="shared" si="2"/>
        <v>0</v>
      </c>
    </row>
    <row r="27" spans="1:7" s="24" customFormat="1" ht="23.25" customHeight="1">
      <c r="A27" s="25"/>
      <c r="B27" s="26" t="s">
        <v>6</v>
      </c>
      <c r="C27" s="27"/>
      <c r="D27" s="28"/>
      <c r="E27" s="27">
        <f>SUM(E20:E26)</f>
        <v>194</v>
      </c>
      <c r="F27" s="29" t="s">
        <v>21</v>
      </c>
      <c r="G27" s="32">
        <f>SUM(G20:G26)</f>
        <v>0</v>
      </c>
    </row>
    <row r="28" spans="1:7" s="24" customFormat="1" ht="15">
      <c r="A28" s="49" t="s">
        <v>36</v>
      </c>
      <c r="B28" s="19" t="s">
        <v>32</v>
      </c>
      <c r="C28" s="20" t="s">
        <v>28</v>
      </c>
      <c r="D28" s="21" t="s">
        <v>22</v>
      </c>
      <c r="E28" s="20">
        <v>1</v>
      </c>
      <c r="F28" s="22"/>
      <c r="G28" s="23">
        <f>+E28*F28</f>
        <v>0</v>
      </c>
    </row>
    <row r="29" spans="1:7" s="24" customFormat="1" ht="15">
      <c r="A29" s="49"/>
      <c r="B29" s="19" t="s">
        <v>32</v>
      </c>
      <c r="C29" s="20" t="s">
        <v>26</v>
      </c>
      <c r="D29" s="21" t="s">
        <v>22</v>
      </c>
      <c r="E29" s="20">
        <v>23</v>
      </c>
      <c r="F29" s="22"/>
      <c r="G29" s="23">
        <f aca="true" t="shared" si="3" ref="G29:G34">+E29*F29</f>
        <v>0</v>
      </c>
    </row>
    <row r="30" spans="1:7" s="24" customFormat="1" ht="15">
      <c r="A30" s="49"/>
      <c r="B30" s="19" t="s">
        <v>29</v>
      </c>
      <c r="C30" s="20" t="s">
        <v>26</v>
      </c>
      <c r="D30" s="21" t="s">
        <v>22</v>
      </c>
      <c r="E30" s="20">
        <v>5</v>
      </c>
      <c r="F30" s="22"/>
      <c r="G30" s="23">
        <f t="shared" si="3"/>
        <v>0</v>
      </c>
    </row>
    <row r="31" spans="1:7" s="24" customFormat="1" ht="28.5">
      <c r="A31" s="49"/>
      <c r="B31" s="19" t="s">
        <v>32</v>
      </c>
      <c r="C31" s="20" t="s">
        <v>24</v>
      </c>
      <c r="D31" s="21" t="s">
        <v>22</v>
      </c>
      <c r="E31" s="20">
        <v>20</v>
      </c>
      <c r="F31" s="22"/>
      <c r="G31" s="23">
        <f t="shared" si="3"/>
        <v>0</v>
      </c>
    </row>
    <row r="32" spans="1:7" s="24" customFormat="1" ht="28.5">
      <c r="A32" s="49"/>
      <c r="B32" s="19" t="s">
        <v>29</v>
      </c>
      <c r="C32" s="20" t="s">
        <v>24</v>
      </c>
      <c r="D32" s="21" t="s">
        <v>22</v>
      </c>
      <c r="E32" s="20">
        <v>4</v>
      </c>
      <c r="F32" s="22"/>
      <c r="G32" s="23">
        <f t="shared" si="3"/>
        <v>0</v>
      </c>
    </row>
    <row r="33" spans="1:7" s="24" customFormat="1" ht="28.5">
      <c r="A33" s="49"/>
      <c r="B33" s="19" t="s">
        <v>32</v>
      </c>
      <c r="C33" s="20" t="s">
        <v>41</v>
      </c>
      <c r="D33" s="21" t="s">
        <v>22</v>
      </c>
      <c r="E33" s="20">
        <v>89</v>
      </c>
      <c r="F33" s="22"/>
      <c r="G33" s="23">
        <f t="shared" si="3"/>
        <v>0</v>
      </c>
    </row>
    <row r="34" spans="1:7" s="24" customFormat="1" ht="15">
      <c r="A34" s="49"/>
      <c r="B34" s="19" t="s">
        <v>29</v>
      </c>
      <c r="C34" s="20" t="s">
        <v>23</v>
      </c>
      <c r="D34" s="21" t="s">
        <v>22</v>
      </c>
      <c r="E34" s="20">
        <v>46</v>
      </c>
      <c r="F34" s="22"/>
      <c r="G34" s="23">
        <f t="shared" si="3"/>
        <v>0</v>
      </c>
    </row>
    <row r="35" spans="1:7" s="24" customFormat="1" ht="23.25" customHeight="1">
      <c r="A35" s="25"/>
      <c r="B35" s="26" t="s">
        <v>6</v>
      </c>
      <c r="C35" s="27"/>
      <c r="D35" s="28"/>
      <c r="E35" s="27">
        <f>SUM(E28:E34)</f>
        <v>188</v>
      </c>
      <c r="F35" s="29" t="s">
        <v>21</v>
      </c>
      <c r="G35" s="32">
        <f>SUM(G28:G34)</f>
        <v>0</v>
      </c>
    </row>
    <row r="36" spans="1:7" s="24" customFormat="1" ht="15">
      <c r="A36" s="49" t="s">
        <v>37</v>
      </c>
      <c r="B36" s="19" t="s">
        <v>32</v>
      </c>
      <c r="C36" s="20" t="s">
        <v>28</v>
      </c>
      <c r="D36" s="21" t="s">
        <v>22</v>
      </c>
      <c r="E36" s="20">
        <v>1</v>
      </c>
      <c r="F36" s="22"/>
      <c r="G36" s="23">
        <f>+E36*F36</f>
        <v>0</v>
      </c>
    </row>
    <row r="37" spans="1:7" s="24" customFormat="1" ht="15">
      <c r="A37" s="49"/>
      <c r="B37" s="19" t="s">
        <v>5</v>
      </c>
      <c r="C37" s="20" t="s">
        <v>28</v>
      </c>
      <c r="D37" s="21" t="s">
        <v>22</v>
      </c>
      <c r="E37" s="20">
        <v>1</v>
      </c>
      <c r="F37" s="22"/>
      <c r="G37" s="23">
        <f aca="true" t="shared" si="4" ref="G37:G42">+E37*F37</f>
        <v>0</v>
      </c>
    </row>
    <row r="38" spans="1:7" s="24" customFormat="1" ht="15">
      <c r="A38" s="49"/>
      <c r="B38" s="19" t="s">
        <v>32</v>
      </c>
      <c r="C38" s="20" t="s">
        <v>26</v>
      </c>
      <c r="D38" s="21" t="s">
        <v>22</v>
      </c>
      <c r="E38" s="20">
        <v>40</v>
      </c>
      <c r="F38" s="22"/>
      <c r="G38" s="23">
        <f t="shared" si="4"/>
        <v>0</v>
      </c>
    </row>
    <row r="39" spans="1:7" s="24" customFormat="1" ht="15">
      <c r="A39" s="49"/>
      <c r="B39" s="19" t="s">
        <v>5</v>
      </c>
      <c r="C39" s="20" t="s">
        <v>26</v>
      </c>
      <c r="D39" s="21" t="s">
        <v>22</v>
      </c>
      <c r="E39" s="20">
        <v>1</v>
      </c>
      <c r="F39" s="22"/>
      <c r="G39" s="23">
        <f t="shared" si="4"/>
        <v>0</v>
      </c>
    </row>
    <row r="40" spans="1:7" s="24" customFormat="1" ht="28.5">
      <c r="A40" s="49"/>
      <c r="B40" s="19" t="s">
        <v>32</v>
      </c>
      <c r="C40" s="20" t="s">
        <v>24</v>
      </c>
      <c r="D40" s="21" t="s">
        <v>22</v>
      </c>
      <c r="E40" s="20">
        <v>17</v>
      </c>
      <c r="F40" s="22"/>
      <c r="G40" s="23">
        <f t="shared" si="4"/>
        <v>0</v>
      </c>
    </row>
    <row r="41" spans="1:7" s="24" customFormat="1" ht="28.5">
      <c r="A41" s="49"/>
      <c r="B41" s="19" t="s">
        <v>32</v>
      </c>
      <c r="C41" s="20" t="s">
        <v>41</v>
      </c>
      <c r="D41" s="21" t="s">
        <v>22</v>
      </c>
      <c r="E41" s="20">
        <v>105</v>
      </c>
      <c r="F41" s="22"/>
      <c r="G41" s="23">
        <f t="shared" si="4"/>
        <v>0</v>
      </c>
    </row>
    <row r="42" spans="1:7" s="24" customFormat="1" ht="28.5">
      <c r="A42" s="49"/>
      <c r="B42" s="19" t="s">
        <v>5</v>
      </c>
      <c r="C42" s="20" t="s">
        <v>41</v>
      </c>
      <c r="D42" s="21" t="s">
        <v>22</v>
      </c>
      <c r="E42" s="20">
        <v>10</v>
      </c>
      <c r="F42" s="22"/>
      <c r="G42" s="23">
        <f t="shared" si="4"/>
        <v>0</v>
      </c>
    </row>
    <row r="43" spans="1:7" s="24" customFormat="1" ht="23.25" customHeight="1">
      <c r="A43" s="25"/>
      <c r="B43" s="26" t="s">
        <v>6</v>
      </c>
      <c r="C43" s="27"/>
      <c r="D43" s="28"/>
      <c r="E43" s="27">
        <f>SUM(E36:E42)</f>
        <v>175</v>
      </c>
      <c r="F43" s="29" t="s">
        <v>21</v>
      </c>
      <c r="G43" s="32">
        <f>SUM(G36:G42)</f>
        <v>0</v>
      </c>
    </row>
    <row r="44" spans="1:7" ht="34.5" customHeight="1">
      <c r="A44" s="45" t="s">
        <v>45</v>
      </c>
      <c r="B44" s="46"/>
      <c r="C44" s="47"/>
      <c r="D44" s="33"/>
      <c r="E44" s="34">
        <f>+E43+E35+E27+E19+E10</f>
        <v>1638</v>
      </c>
      <c r="F44" s="35" t="s">
        <v>21</v>
      </c>
      <c r="G44" s="35">
        <f>+G43+G35+G27+G19+G10</f>
        <v>0</v>
      </c>
    </row>
    <row r="46" ht="15">
      <c r="E46" s="39"/>
    </row>
  </sheetData>
  <mergeCells count="8">
    <mergeCell ref="A44:C44"/>
    <mergeCell ref="A1:G1"/>
    <mergeCell ref="A2:G2"/>
    <mergeCell ref="A4:A9"/>
    <mergeCell ref="A11:A18"/>
    <mergeCell ref="A20:A26"/>
    <mergeCell ref="A28:A34"/>
    <mergeCell ref="A36:A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 topLeftCell="B7">
      <selection activeCell="F28" sqref="F28"/>
    </sheetView>
  </sheetViews>
  <sheetFormatPr defaultColWidth="9.140625" defaultRowHeight="15"/>
  <cols>
    <col min="2" max="2" width="25.8515625" style="0" customWidth="1"/>
  </cols>
  <sheetData>
    <row r="3" spans="2:7" ht="15">
      <c r="B3" s="53" t="s">
        <v>8</v>
      </c>
      <c r="C3" s="53"/>
      <c r="D3" s="53"/>
      <c r="E3" s="53"/>
      <c r="F3" s="53"/>
      <c r="G3" s="53"/>
    </row>
    <row r="4" spans="2:7" ht="15">
      <c r="B4" s="53" t="s">
        <v>9</v>
      </c>
      <c r="C4" s="53"/>
      <c r="D4" s="53"/>
      <c r="E4" s="53"/>
      <c r="F4" s="53"/>
      <c r="G4" s="53"/>
    </row>
    <row r="5" spans="2:7" ht="15">
      <c r="B5" s="2"/>
      <c r="C5" s="2"/>
      <c r="D5" s="2"/>
      <c r="E5" s="2"/>
      <c r="F5" s="2"/>
      <c r="G5" s="1"/>
    </row>
    <row r="6" spans="2:7" ht="15">
      <c r="B6" s="2"/>
      <c r="C6" s="2"/>
      <c r="D6" s="2"/>
      <c r="E6" s="2"/>
      <c r="F6" s="2"/>
      <c r="G6" s="1"/>
    </row>
    <row r="7" spans="2:7" ht="15">
      <c r="B7" s="53" t="s">
        <v>10</v>
      </c>
      <c r="C7" s="53"/>
      <c r="D7" s="53"/>
      <c r="E7" s="53"/>
      <c r="F7" s="53"/>
      <c r="G7" s="53"/>
    </row>
    <row r="8" spans="2:7" ht="15.75" thickBot="1">
      <c r="B8" s="1"/>
      <c r="C8" s="1"/>
      <c r="D8" s="1"/>
      <c r="E8" s="1"/>
      <c r="F8" s="1"/>
      <c r="G8" s="1"/>
    </row>
    <row r="9" spans="2:7" ht="15">
      <c r="B9" s="54" t="s">
        <v>11</v>
      </c>
      <c r="C9" s="57" t="s">
        <v>27</v>
      </c>
      <c r="D9" s="57"/>
      <c r="E9" s="57"/>
      <c r="F9" s="57"/>
      <c r="G9" s="59" t="s">
        <v>6</v>
      </c>
    </row>
    <row r="10" spans="2:7" ht="15">
      <c r="B10" s="55"/>
      <c r="C10" s="58"/>
      <c r="D10" s="58"/>
      <c r="E10" s="58"/>
      <c r="F10" s="58"/>
      <c r="G10" s="60"/>
    </row>
    <row r="11" spans="2:7" ht="15.75" thickBot="1">
      <c r="B11" s="56"/>
      <c r="C11" s="5" t="s">
        <v>12</v>
      </c>
      <c r="D11" s="5" t="s">
        <v>13</v>
      </c>
      <c r="E11" s="5" t="s">
        <v>14</v>
      </c>
      <c r="F11" s="5" t="s">
        <v>15</v>
      </c>
      <c r="G11" s="61"/>
    </row>
    <row r="12" spans="2:7" ht="28.5">
      <c r="B12" s="12" t="s">
        <v>25</v>
      </c>
      <c r="C12" s="7">
        <v>350</v>
      </c>
      <c r="D12" s="7">
        <v>450</v>
      </c>
      <c r="E12" s="7">
        <v>500</v>
      </c>
      <c r="F12" s="7">
        <v>338</v>
      </c>
      <c r="G12" s="6">
        <f>SUM(C12:F12)</f>
        <v>1638</v>
      </c>
    </row>
    <row r="13" spans="2:7" ht="15">
      <c r="B13" s="3" t="s">
        <v>19</v>
      </c>
      <c r="C13" s="4"/>
      <c r="D13" s="4"/>
      <c r="E13" s="4"/>
      <c r="F13" s="4"/>
      <c r="G13" s="6">
        <f>SUM(C13:F13)</f>
        <v>0</v>
      </c>
    </row>
    <row r="14" spans="2:7" ht="15">
      <c r="B14" s="3" t="s">
        <v>20</v>
      </c>
      <c r="C14" s="4"/>
      <c r="D14" s="4"/>
      <c r="E14" s="4"/>
      <c r="F14" s="4"/>
      <c r="G14" s="3"/>
    </row>
    <row r="15" spans="2:7" ht="15">
      <c r="B15" s="3"/>
      <c r="C15" s="4"/>
      <c r="D15" s="4"/>
      <c r="E15" s="4"/>
      <c r="F15" s="4"/>
      <c r="G15" s="3"/>
    </row>
    <row r="16" spans="2:7" ht="15">
      <c r="B16" s="4"/>
      <c r="C16" s="4"/>
      <c r="D16" s="4"/>
      <c r="E16" s="4"/>
      <c r="F16" s="4"/>
      <c r="G16" s="3"/>
    </row>
    <row r="17" spans="2:7" ht="15">
      <c r="B17" s="4"/>
      <c r="C17" s="4"/>
      <c r="D17" s="4"/>
      <c r="E17" s="4"/>
      <c r="F17" s="4"/>
      <c r="G17" s="3"/>
    </row>
    <row r="18" spans="2:7" ht="15">
      <c r="B18" s="4"/>
      <c r="C18" s="4"/>
      <c r="D18" s="4"/>
      <c r="E18" s="4"/>
      <c r="F18" s="4"/>
      <c r="G18" s="3"/>
    </row>
    <row r="19" spans="2:7" ht="15">
      <c r="B19" s="8" t="s">
        <v>16</v>
      </c>
      <c r="C19" s="3">
        <f>SUM(C12:C18)</f>
        <v>350</v>
      </c>
      <c r="D19" s="3">
        <f>SUM(D12:D18)</f>
        <v>450</v>
      </c>
      <c r="E19" s="3">
        <f>SUM(E12:E18)</f>
        <v>500</v>
      </c>
      <c r="F19" s="3">
        <f>SUM(F12:F18)</f>
        <v>338</v>
      </c>
      <c r="G19" s="3">
        <f>SUM(G12:G18)</f>
        <v>1638</v>
      </c>
    </row>
    <row r="20" spans="2:7" ht="15">
      <c r="B20" s="1"/>
      <c r="C20" s="1"/>
      <c r="D20" s="1"/>
      <c r="E20" s="1"/>
      <c r="F20" s="1"/>
      <c r="G20" s="1"/>
    </row>
    <row r="21" spans="2:7" ht="15">
      <c r="B21" s="1"/>
      <c r="C21" s="1"/>
      <c r="D21" s="1"/>
      <c r="E21" s="1"/>
      <c r="F21" s="1"/>
      <c r="G21" s="1"/>
    </row>
    <row r="22" spans="2:7" ht="15">
      <c r="B22" s="1"/>
      <c r="C22" s="1"/>
      <c r="D22" s="1"/>
      <c r="E22" s="1"/>
      <c r="F22" s="1"/>
      <c r="G22" s="1"/>
    </row>
    <row r="23" spans="2:7" ht="19.5" customHeight="1">
      <c r="B23" s="11" t="s">
        <v>17</v>
      </c>
      <c r="C23" s="9"/>
      <c r="D23" s="10"/>
      <c r="E23" s="10"/>
      <c r="F23" s="52" t="s">
        <v>18</v>
      </c>
      <c r="G23" s="52"/>
    </row>
  </sheetData>
  <mergeCells count="7">
    <mergeCell ref="F23:G23"/>
    <mergeCell ref="B3:G3"/>
    <mergeCell ref="B4:G4"/>
    <mergeCell ref="B7:G7"/>
    <mergeCell ref="B9:B11"/>
    <mergeCell ref="C9:F10"/>
    <mergeCell ref="G9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2021-12-13T11:59:47Z</dcterms:modified>
  <cp:category/>
  <cp:version/>
  <cp:contentType/>
  <cp:contentStatus/>
</cp:coreProperties>
</file>