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si\Desktop\Буфер\Комисия за ЕТ\1.Паламара\1-15-26\"/>
    </mc:Choice>
  </mc:AlternateContent>
  <xr:revisionPtr revIDLastSave="0" documentId="13_ncr:1_{6502ABDB-240D-4309-888C-4000CD8B5F0D}" xr6:coauthVersionLast="47" xr6:coauthVersionMax="47" xr10:uidLastSave="{00000000-0000-0000-0000-000000000000}"/>
  <bookViews>
    <workbookView xWindow="38280" yWindow="5340" windowWidth="29040" windowHeight="15720" xr2:uid="{00000000-000D-0000-FFFF-FFFF00000000}"/>
  </bookViews>
  <sheets>
    <sheet name="Прил 1 нач цени" sheetId="7" r:id="rId1"/>
    <sheet name="Прил 2 дост цени" sheetId="8" r:id="rId2"/>
    <sheet name="Прил 3 График за изпълн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9" i="8" l="1"/>
  <c r="J50" i="7" l="1"/>
  <c r="E48" i="7"/>
  <c r="E49" i="8"/>
  <c r="E47" i="8"/>
  <c r="K46" i="8"/>
  <c r="H46" i="8"/>
  <c r="L46" i="8" s="1"/>
  <c r="K45" i="8"/>
  <c r="H45" i="8"/>
  <c r="J45" i="8" s="1"/>
  <c r="K44" i="8"/>
  <c r="H44" i="8"/>
  <c r="L44" i="8" s="1"/>
  <c r="K43" i="8"/>
  <c r="H43" i="8"/>
  <c r="J43" i="8" s="1"/>
  <c r="K42" i="8"/>
  <c r="J42" i="8"/>
  <c r="H42" i="8"/>
  <c r="K41" i="8"/>
  <c r="H41" i="8"/>
  <c r="J41" i="8" s="1"/>
  <c r="E40" i="8"/>
  <c r="K39" i="8"/>
  <c r="H39" i="8"/>
  <c r="J39" i="8" s="1"/>
  <c r="K38" i="8"/>
  <c r="J38" i="8"/>
  <c r="H38" i="8"/>
  <c r="K37" i="8"/>
  <c r="H37" i="8"/>
  <c r="J37" i="8" s="1"/>
  <c r="K36" i="8"/>
  <c r="H36" i="8"/>
  <c r="K35" i="8"/>
  <c r="L35" i="8" s="1"/>
  <c r="H35" i="8"/>
  <c r="J35" i="8" s="1"/>
  <c r="K34" i="8"/>
  <c r="H34" i="8"/>
  <c r="E33" i="8"/>
  <c r="K32" i="8"/>
  <c r="H32" i="8"/>
  <c r="L32" i="8" s="1"/>
  <c r="K31" i="8"/>
  <c r="H31" i="8"/>
  <c r="J31" i="8" s="1"/>
  <c r="K30" i="8"/>
  <c r="H30" i="8"/>
  <c r="L30" i="8" s="1"/>
  <c r="K29" i="8"/>
  <c r="H29" i="8"/>
  <c r="J29" i="8" s="1"/>
  <c r="K28" i="8"/>
  <c r="H28" i="8"/>
  <c r="K27" i="8"/>
  <c r="H27" i="8"/>
  <c r="E25" i="8"/>
  <c r="K24" i="8"/>
  <c r="H24" i="8"/>
  <c r="K23" i="8"/>
  <c r="H23" i="8"/>
  <c r="J23" i="8" s="1"/>
  <c r="K22" i="8"/>
  <c r="H22" i="8"/>
  <c r="K21" i="8"/>
  <c r="H21" i="8"/>
  <c r="J21" i="8" s="1"/>
  <c r="K20" i="8"/>
  <c r="H20" i="8"/>
  <c r="E19" i="8"/>
  <c r="K18" i="8"/>
  <c r="H18" i="8"/>
  <c r="L18" i="8" s="1"/>
  <c r="K17" i="8"/>
  <c r="H17" i="8"/>
  <c r="J17" i="8" s="1"/>
  <c r="K16" i="8"/>
  <c r="H16" i="8"/>
  <c r="K15" i="8"/>
  <c r="H15" i="8"/>
  <c r="J15" i="8" s="1"/>
  <c r="K14" i="8"/>
  <c r="H14" i="8"/>
  <c r="E13" i="8"/>
  <c r="K12" i="8"/>
  <c r="H12" i="8"/>
  <c r="K11" i="8"/>
  <c r="H11" i="8"/>
  <c r="J11" i="8" s="1"/>
  <c r="K10" i="8"/>
  <c r="H10" i="8"/>
  <c r="L10" i="8" s="1"/>
  <c r="K9" i="8"/>
  <c r="H9" i="8"/>
  <c r="J9" i="8" s="1"/>
  <c r="K8" i="8"/>
  <c r="H8" i="8"/>
  <c r="E48" i="8" l="1"/>
  <c r="L15" i="8"/>
  <c r="L24" i="8"/>
  <c r="L14" i="8"/>
  <c r="L22" i="8"/>
  <c r="L27" i="8"/>
  <c r="J10" i="8"/>
  <c r="L36" i="8"/>
  <c r="J36" i="8"/>
  <c r="L12" i="8"/>
  <c r="J14" i="8"/>
  <c r="H13" i="8"/>
  <c r="J18" i="8"/>
  <c r="J22" i="8"/>
  <c r="H33" i="8"/>
  <c r="J30" i="8"/>
  <c r="L34" i="8"/>
  <c r="L39" i="8"/>
  <c r="J46" i="8"/>
  <c r="L11" i="8"/>
  <c r="J34" i="8"/>
  <c r="J40" i="8" s="1"/>
  <c r="L43" i="8"/>
  <c r="L16" i="8"/>
  <c r="H25" i="8"/>
  <c r="L28" i="8"/>
  <c r="L38" i="8"/>
  <c r="J44" i="8"/>
  <c r="E26" i="8"/>
  <c r="L23" i="8"/>
  <c r="L31" i="8"/>
  <c r="L42" i="8"/>
  <c r="J47" i="8"/>
  <c r="J8" i="8"/>
  <c r="L9" i="8"/>
  <c r="J12" i="8"/>
  <c r="J16" i="8"/>
  <c r="L17" i="8"/>
  <c r="J20" i="8"/>
  <c r="L21" i="8"/>
  <c r="J24" i="8"/>
  <c r="J28" i="8"/>
  <c r="L29" i="8"/>
  <c r="J32" i="8"/>
  <c r="L37" i="8"/>
  <c r="H40" i="8"/>
  <c r="L41" i="8"/>
  <c r="L45" i="8"/>
  <c r="L8" i="8"/>
  <c r="H19" i="8"/>
  <c r="L20" i="8"/>
  <c r="J27" i="8"/>
  <c r="H47" i="8"/>
  <c r="J19" i="8" l="1"/>
  <c r="L33" i="8"/>
  <c r="L25" i="8"/>
  <c r="L40" i="8"/>
  <c r="J13" i="8"/>
  <c r="L47" i="8"/>
  <c r="J25" i="8"/>
  <c r="L19" i="8"/>
  <c r="J33" i="8"/>
  <c r="L13" i="8"/>
  <c r="L48" i="8" l="1"/>
  <c r="J26" i="8"/>
  <c r="J48" i="8"/>
  <c r="L26" i="8"/>
  <c r="L49" i="8" l="1"/>
  <c r="E46" i="7" l="1"/>
  <c r="K45" i="7"/>
  <c r="H45" i="7"/>
  <c r="K44" i="7"/>
  <c r="H44" i="7"/>
  <c r="K43" i="7"/>
  <c r="H43" i="7"/>
  <c r="J43" i="7" s="1"/>
  <c r="K42" i="7"/>
  <c r="H42" i="7"/>
  <c r="J42" i="7" s="1"/>
  <c r="K41" i="7"/>
  <c r="H41" i="7"/>
  <c r="K40" i="7"/>
  <c r="H40" i="7"/>
  <c r="E39" i="7"/>
  <c r="K38" i="7"/>
  <c r="H38" i="7"/>
  <c r="K37" i="7"/>
  <c r="H37" i="7"/>
  <c r="K36" i="7"/>
  <c r="H36" i="7"/>
  <c r="K35" i="7"/>
  <c r="H35" i="7"/>
  <c r="J35" i="7" s="1"/>
  <c r="K34" i="7"/>
  <c r="H34" i="7"/>
  <c r="K33" i="7"/>
  <c r="H33" i="7"/>
  <c r="E32" i="7"/>
  <c r="E47" i="7" s="1"/>
  <c r="K31" i="7"/>
  <c r="H31" i="7"/>
  <c r="J31" i="7" s="1"/>
  <c r="K30" i="7"/>
  <c r="H30" i="7"/>
  <c r="J30" i="7" s="1"/>
  <c r="K29" i="7"/>
  <c r="H29" i="7"/>
  <c r="K28" i="7"/>
  <c r="H28" i="7"/>
  <c r="K27" i="7"/>
  <c r="H27" i="7"/>
  <c r="J27" i="7" s="1"/>
  <c r="K26" i="7"/>
  <c r="H26" i="7"/>
  <c r="J26" i="7" s="1"/>
  <c r="E24" i="7"/>
  <c r="K23" i="7"/>
  <c r="H23" i="7"/>
  <c r="K22" i="7"/>
  <c r="H22" i="7"/>
  <c r="J22" i="7" s="1"/>
  <c r="K21" i="7"/>
  <c r="H21" i="7"/>
  <c r="K20" i="7"/>
  <c r="H20" i="7"/>
  <c r="J20" i="7" s="1"/>
  <c r="K19" i="7"/>
  <c r="H19" i="7"/>
  <c r="J19" i="7" s="1"/>
  <c r="E18" i="7"/>
  <c r="K17" i="7"/>
  <c r="H17" i="7"/>
  <c r="K16" i="7"/>
  <c r="H16" i="7"/>
  <c r="J16" i="7" s="1"/>
  <c r="K15" i="7"/>
  <c r="H15" i="7"/>
  <c r="J15" i="7" s="1"/>
  <c r="K14" i="7"/>
  <c r="H14" i="7"/>
  <c r="K13" i="7"/>
  <c r="H13" i="7"/>
  <c r="E12" i="7"/>
  <c r="E25" i="7" s="1"/>
  <c r="K11" i="7"/>
  <c r="H11" i="7"/>
  <c r="J11" i="7" s="1"/>
  <c r="K10" i="7"/>
  <c r="H10" i="7"/>
  <c r="J10" i="7" s="1"/>
  <c r="K9" i="7"/>
  <c r="H9" i="7"/>
  <c r="J9" i="7" s="1"/>
  <c r="K8" i="7"/>
  <c r="H8" i="7"/>
  <c r="J8" i="7" s="1"/>
  <c r="K7" i="7"/>
  <c r="H7" i="7"/>
  <c r="L11" i="7" l="1"/>
  <c r="L15" i="7"/>
  <c r="L8" i="7"/>
  <c r="L9" i="7"/>
  <c r="L38" i="7"/>
  <c r="H12" i="7"/>
  <c r="L33" i="7"/>
  <c r="L37" i="7"/>
  <c r="H46" i="7"/>
  <c r="J7" i="7"/>
  <c r="J12" i="7" s="1"/>
  <c r="L10" i="7"/>
  <c r="L19" i="7"/>
  <c r="L31" i="7"/>
  <c r="L7" i="7"/>
  <c r="L20" i="7"/>
  <c r="L30" i="7"/>
  <c r="L42" i="7"/>
  <c r="L21" i="7"/>
  <c r="J21" i="7"/>
  <c r="J44" i="7"/>
  <c r="L44" i="7"/>
  <c r="L14" i="7"/>
  <c r="J14" i="7"/>
  <c r="L23" i="7"/>
  <c r="J23" i="7"/>
  <c r="J28" i="7"/>
  <c r="L28" i="7"/>
  <c r="H32" i="7"/>
  <c r="L26" i="7"/>
  <c r="J40" i="7"/>
  <c r="L40" i="7"/>
  <c r="L13" i="7"/>
  <c r="L16" i="7"/>
  <c r="H18" i="7"/>
  <c r="L35" i="7"/>
  <c r="J13" i="7"/>
  <c r="L22" i="7"/>
  <c r="L29" i="7"/>
  <c r="J36" i="7"/>
  <c r="L36" i="7"/>
  <c r="J38" i="7"/>
  <c r="L45" i="7"/>
  <c r="L34" i="7"/>
  <c r="H39" i="7"/>
  <c r="L17" i="7"/>
  <c r="J17" i="7"/>
  <c r="H24" i="7"/>
  <c r="J34" i="7"/>
  <c r="L41" i="7"/>
  <c r="L27" i="7"/>
  <c r="L43" i="7"/>
  <c r="J29" i="7"/>
  <c r="J33" i="7"/>
  <c r="J37" i="7"/>
  <c r="J41" i="7"/>
  <c r="J45" i="7"/>
  <c r="L12" i="7" l="1"/>
  <c r="J32" i="7"/>
  <c r="L24" i="7"/>
  <c r="J24" i="7"/>
  <c r="J25" i="7" s="1"/>
  <c r="L18" i="7"/>
  <c r="L39" i="7"/>
  <c r="L32" i="7"/>
  <c r="J39" i="7"/>
  <c r="L46" i="7"/>
  <c r="J18" i="7"/>
  <c r="J46" i="7"/>
  <c r="J47" i="7" l="1"/>
  <c r="J48" i="7" s="1"/>
  <c r="L47" i="7"/>
  <c r="L25" i="7"/>
  <c r="L48" i="7" l="1"/>
  <c r="J51" i="7"/>
  <c r="L51" i="7" s="1"/>
  <c r="L50" i="7" l="1"/>
  <c r="B7" i="8" l="1"/>
  <c r="C7" i="8" s="1"/>
  <c r="D7" i="8" s="1"/>
  <c r="E7" i="8" s="1"/>
  <c r="F7" i="8" s="1"/>
  <c r="G7" i="8" l="1"/>
  <c r="H7" i="8" s="1"/>
  <c r="K7" i="8" s="1"/>
  <c r="L7" i="8" s="1"/>
  <c r="I7" i="8"/>
  <c r="J7" i="8" s="1"/>
  <c r="F8" i="9" l="1"/>
  <c r="B6" i="7" l="1"/>
  <c r="C6" i="7" s="1"/>
  <c r="D6" i="7" s="1"/>
  <c r="E6" i="7" s="1"/>
  <c r="F6" i="7" s="1"/>
  <c r="G6" i="7" l="1"/>
  <c r="H6" i="7" s="1"/>
  <c r="K6" i="7" s="1"/>
  <c r="L6" i="7" s="1"/>
  <c r="I6" i="7"/>
  <c r="J6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dgsno</author>
  </authors>
  <commentList>
    <comment ref="A8" authorId="0" shapeId="0" xr:uid="{3C3DE6E7-9454-4538-A893-66DE82208305}">
      <text>
        <r>
          <rPr>
            <b/>
            <sz val="9"/>
            <color indexed="81"/>
            <rFont val="Segoe UI"/>
            <family val="2"/>
            <charset val="204"/>
          </rPr>
          <t>dgsno:</t>
        </r>
        <r>
          <rPr>
            <sz val="9"/>
            <color indexed="81"/>
            <rFont val="Segoe UI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<sst xmlns="http://schemas.openxmlformats.org/spreadsheetml/2006/main" count="285" uniqueCount="65">
  <si>
    <t>Сортимент</t>
  </si>
  <si>
    <t xml:space="preserve">ПРИЛОЖЕНИЕ 3 </t>
  </si>
  <si>
    <t>I-во</t>
  </si>
  <si>
    <t>II-ро</t>
  </si>
  <si>
    <t>III-то</t>
  </si>
  <si>
    <t>IV-то</t>
  </si>
  <si>
    <t>Общо количество,
пл.куб.м</t>
  </si>
  <si>
    <t>Трупи за бичене над 30</t>
  </si>
  <si>
    <t>Трупи за бичене от 18-29</t>
  </si>
  <si>
    <t>Коеф. на плътност, съгласно Прил. №7 от Наредба №1</t>
  </si>
  <si>
    <t>мярка</t>
  </si>
  <si>
    <t>Отдел и под-отдел</t>
  </si>
  <si>
    <t xml:space="preserve">Изчислено прогнозно количество дървесина </t>
  </si>
  <si>
    <t>Дървесен   вид</t>
  </si>
  <si>
    <t>ПРИЛОЖЕНИЕ №2 (ДОСТИГНАТИ ЦЕНИ)
ТП "ДЛС Паламара"</t>
  </si>
  <si>
    <t>ПРИЛОЖЕНИЕ №1 (НАЧАЛНИ ЦЕНИ)
ТП "ДЛС ПАЛАМАРА"</t>
  </si>
  <si>
    <t xml:space="preserve">ЗА ПРОДАВАЧ:                                </t>
  </si>
  <si>
    <t xml:space="preserve"> ЗА КУПУВАЧ:</t>
  </si>
  <si>
    <t>ТП "ДЛС ПАЛАМАРА"</t>
  </si>
  <si>
    <t>ДИРЕКТОР:</t>
  </si>
  <si>
    <t>УПРАВИТЕЛ:</t>
  </si>
  <si>
    <t>Ръководител счетоводен отдел</t>
  </si>
  <si>
    <t>(Мария Димитрова)</t>
  </si>
  <si>
    <t>№ на
обект</t>
  </si>
  <si>
    <t>Обект №</t>
  </si>
  <si>
    <t>"…................" ЕООД</t>
  </si>
  <si>
    <t xml:space="preserve">(…............................) 
</t>
  </si>
  <si>
    <r>
      <t xml:space="preserve">Начална единична цена, </t>
    </r>
    <r>
      <rPr>
        <b/>
        <sz val="10"/>
        <rFont val="Times New Roman"/>
        <family val="1"/>
        <charset val="204"/>
      </rPr>
      <t>лева</t>
    </r>
    <r>
      <rPr>
        <sz val="10"/>
        <rFont val="Times New Roman"/>
        <family val="1"/>
        <charset val="204"/>
      </rPr>
      <t xml:space="preserve"> без ДДС</t>
    </r>
  </si>
  <si>
    <r>
      <t xml:space="preserve">Начална обща стойност, </t>
    </r>
    <r>
      <rPr>
        <b/>
        <sz val="10"/>
        <rFont val="Times New Roman"/>
        <family val="1"/>
        <charset val="204"/>
      </rPr>
      <t>лева</t>
    </r>
    <r>
      <rPr>
        <sz val="10"/>
        <rFont val="Times New Roman"/>
        <family val="1"/>
        <charset val="204"/>
      </rPr>
      <t xml:space="preserve"> без ДДС </t>
    </r>
  </si>
  <si>
    <r>
      <t xml:space="preserve">Единична цена, </t>
    </r>
    <r>
      <rPr>
        <b/>
        <sz val="10"/>
        <rFont val="Times New Roman"/>
        <family val="1"/>
        <charset val="204"/>
      </rPr>
      <t>лева</t>
    </r>
    <r>
      <rPr>
        <sz val="10"/>
        <rFont val="Times New Roman"/>
        <family val="1"/>
        <charset val="204"/>
      </rPr>
      <t xml:space="preserve"> без ДДС</t>
    </r>
  </si>
  <si>
    <r>
      <t xml:space="preserve">Обща стойност, </t>
    </r>
    <r>
      <rPr>
        <b/>
        <sz val="10"/>
        <rFont val="Times New Roman"/>
        <family val="1"/>
        <charset val="204"/>
      </rPr>
      <t>лева</t>
    </r>
    <r>
      <rPr>
        <sz val="10"/>
        <rFont val="Times New Roman"/>
        <family val="1"/>
        <charset val="204"/>
      </rPr>
      <t xml:space="preserve"> без ДДС </t>
    </r>
  </si>
  <si>
    <r>
      <t xml:space="preserve">Единична цена, </t>
    </r>
    <r>
      <rPr>
        <b/>
        <sz val="10"/>
        <rFont val="Times New Roman"/>
        <family val="1"/>
        <charset val="204"/>
      </rPr>
      <t>евро</t>
    </r>
    <r>
      <rPr>
        <sz val="10"/>
        <rFont val="Times New Roman"/>
        <family val="1"/>
        <charset val="204"/>
      </rPr>
      <t xml:space="preserve"> без ДДС</t>
    </r>
  </si>
  <si>
    <r>
      <t xml:space="preserve">Обща стойност, </t>
    </r>
    <r>
      <rPr>
        <b/>
        <sz val="10"/>
        <rFont val="Times New Roman"/>
        <family val="1"/>
        <charset val="204"/>
      </rPr>
      <t>евро</t>
    </r>
    <r>
      <rPr>
        <sz val="10"/>
        <rFont val="Times New Roman"/>
        <family val="1"/>
        <charset val="204"/>
      </rPr>
      <t xml:space="preserve"> без ДДС </t>
    </r>
  </si>
  <si>
    <r>
      <t xml:space="preserve">Начална единична цена, </t>
    </r>
    <r>
      <rPr>
        <b/>
        <sz val="10"/>
        <rFont val="Times New Roman"/>
        <family val="1"/>
        <charset val="204"/>
      </rPr>
      <t>евро</t>
    </r>
    <r>
      <rPr>
        <sz val="10"/>
        <rFont val="Times New Roman"/>
        <family val="1"/>
        <charset val="204"/>
      </rPr>
      <t xml:space="preserve"> без ДДС</t>
    </r>
  </si>
  <si>
    <r>
      <t xml:space="preserve">Начална обща стойност, </t>
    </r>
    <r>
      <rPr>
        <b/>
        <sz val="10"/>
        <rFont val="Times New Roman"/>
        <family val="1"/>
        <charset val="204"/>
      </rPr>
      <t>евро</t>
    </r>
    <r>
      <rPr>
        <sz val="10"/>
        <rFont val="Times New Roman"/>
        <family val="1"/>
        <charset val="204"/>
      </rPr>
      <t xml:space="preserve"> без ДДС </t>
    </r>
  </si>
  <si>
    <r>
      <t>пл.м</t>
    </r>
    <r>
      <rPr>
        <vertAlign val="superscript"/>
        <sz val="10"/>
        <color indexed="8"/>
        <rFont val="Times New Roman"/>
        <family val="1"/>
        <charset val="204"/>
      </rPr>
      <t>3</t>
    </r>
  </si>
  <si>
    <t>лп</t>
  </si>
  <si>
    <t>ОБЩО</t>
  </si>
  <si>
    <t>Технологична дървесина от ЕСД</t>
  </si>
  <si>
    <r>
      <t>пр.м</t>
    </r>
    <r>
      <rPr>
        <vertAlign val="superscript"/>
        <sz val="10"/>
        <color indexed="8"/>
        <rFont val="Times New Roman"/>
        <family val="1"/>
        <charset val="204"/>
      </rPr>
      <t>3</t>
    </r>
  </si>
  <si>
    <t>цр</t>
  </si>
  <si>
    <t>гаранция</t>
  </si>
  <si>
    <t>стъпка</t>
  </si>
  <si>
    <r>
      <t>Прогнозно количество дървесина по сортиментна ведомост от ГП за 2026 г. пл.м</t>
    </r>
    <r>
      <rPr>
        <vertAlign val="superscript"/>
        <sz val="9"/>
        <rFont val="Times New Roman"/>
        <family val="1"/>
        <charset val="204"/>
      </rPr>
      <t>3</t>
    </r>
  </si>
  <si>
    <t>към Договор № …...... / ….................... 2026 год.</t>
  </si>
  <si>
    <t>към Договор №……....... от …….............2026 г.</t>
  </si>
  <si>
    <t>Тримесечие на 2026 год. / прогнозно количество дървесина (пл.куб.м)</t>
  </si>
  <si>
    <t>гбр</t>
  </si>
  <si>
    <t>кл</t>
  </si>
  <si>
    <t>мжд</t>
  </si>
  <si>
    <t>График за покупко-продажба на прогнозни количества добита дървесина
от времен склад - по тримесечия на 2026 година</t>
  </si>
  <si>
    <t>2010 "а"</t>
  </si>
  <si>
    <t>Общо за подотдел 2010 "а"</t>
  </si>
  <si>
    <t>2010 "д"</t>
  </si>
  <si>
    <t>здб</t>
  </si>
  <si>
    <t>Общо за подотдел 2010 "д"</t>
  </si>
  <si>
    <t xml:space="preserve">„…............................“ </t>
  </si>
  <si>
    <t xml:space="preserve">(…...............................) 
</t>
  </si>
  <si>
    <t>Изготвил:</t>
  </si>
  <si>
    <t>(инж. Надежда Янкова - зам.-директор )</t>
  </si>
  <si>
    <t xml:space="preserve">(инж. Талиб Талиб) 
</t>
  </si>
  <si>
    <t>(инж. Талиб Талиб) 
…..................................</t>
  </si>
  <si>
    <t>1-15-26</t>
  </si>
  <si>
    <t>ОБЩО ЗА ОБЕКТ 1-15-26</t>
  </si>
  <si>
    <t>за обект № 1-15-26, ТП "ДЛС Паламара"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</si>
</sst>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л_в_._-;\-* #,##0.00\ _л_в_._-;_-* &quot;-&quot;??\ _л_в_._-;_-@_-"/>
    <numFmt numFmtId="165" formatCode="#,##0.00\ [$€-1]"/>
    <numFmt numFmtId="166" formatCode="#,##0.00\ &quot;лв.&quot;"/>
    <numFmt numFmtId="167" formatCode="#,##0\ [$€-1]"/>
    <numFmt numFmtId="168" formatCode="_-* #,##0.00\ [$€-1]_-;\-* #,##0.00\ [$€-1]_-;_-* &quot;-&quot;\ [$€-1]_-;_-@_-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Segoe UI"/>
      <family val="2"/>
      <charset val="204"/>
    </font>
    <font>
      <sz val="9"/>
      <color indexed="81"/>
      <name val="Segoe UI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i/>
      <sz val="11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6" fillId="0" borderId="0"/>
    <xf numFmtId="9" fontId="33" fillId="0" borderId="0" applyFont="0" applyFill="0" applyBorder="0" applyAlignment="0" applyProtection="0"/>
  </cellStyleXfs>
  <cellXfs count="166">
    <xf numFmtId="0" fontId="0" fillId="0" borderId="0" xfId="0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/>
    <xf numFmtId="0" fontId="11" fillId="0" borderId="0" xfId="0" applyFont="1" applyAlignment="1">
      <alignment vertical="top"/>
    </xf>
    <xf numFmtId="0" fontId="11" fillId="2" borderId="0" xfId="0" applyFont="1" applyFill="1" applyAlignment="1">
      <alignment vertical="top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" fontId="4" fillId="0" borderId="24" xfId="0" applyNumberFormat="1" applyFont="1" applyBorder="1" applyAlignment="1">
      <alignment horizontal="center" vertical="center" wrapText="1"/>
    </xf>
    <xf numFmtId="1" fontId="4" fillId="0" borderId="2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top"/>
    </xf>
    <xf numFmtId="1" fontId="4" fillId="2" borderId="25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/>
    <xf numFmtId="0" fontId="11" fillId="0" borderId="0" xfId="0" applyFont="1"/>
    <xf numFmtId="0" fontId="9" fillId="0" borderId="0" xfId="0" applyFont="1" applyAlignment="1">
      <alignment horizontal="center" vertical="top" wrapText="1"/>
    </xf>
    <xf numFmtId="0" fontId="0" fillId="2" borderId="0" xfId="0" applyFill="1"/>
    <xf numFmtId="0" fontId="16" fillId="2" borderId="0" xfId="0" applyFont="1" applyFill="1"/>
    <xf numFmtId="0" fontId="11" fillId="2" borderId="0" xfId="0" applyFont="1" applyFill="1"/>
    <xf numFmtId="0" fontId="11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/>
    </xf>
    <xf numFmtId="0" fontId="24" fillId="2" borderId="11" xfId="0" applyFont="1" applyFill="1" applyBorder="1" applyAlignment="1">
      <alignment horizontal="left"/>
    </xf>
    <xf numFmtId="0" fontId="25" fillId="2" borderId="18" xfId="0" applyFont="1" applyFill="1" applyBorder="1"/>
    <xf numFmtId="1" fontId="25" fillId="2" borderId="46" xfId="0" applyNumberFormat="1" applyFont="1" applyFill="1" applyBorder="1" applyAlignment="1">
      <alignment vertical="top"/>
    </xf>
    <xf numFmtId="0" fontId="24" fillId="2" borderId="10" xfId="0" applyFont="1" applyFill="1" applyBorder="1" applyAlignment="1">
      <alignment horizontal="center"/>
    </xf>
    <xf numFmtId="1" fontId="24" fillId="2" borderId="8" xfId="0" applyNumberFormat="1" applyFont="1" applyFill="1" applyBorder="1"/>
    <xf numFmtId="165" fontId="24" fillId="2" borderId="2" xfId="0" applyNumberFormat="1" applyFont="1" applyFill="1" applyBorder="1" applyAlignment="1">
      <alignment vertical="top"/>
    </xf>
    <xf numFmtId="0" fontId="24" fillId="2" borderId="1" xfId="0" applyFont="1" applyFill="1" applyBorder="1"/>
    <xf numFmtId="0" fontId="24" fillId="2" borderId="19" xfId="0" applyFont="1" applyFill="1" applyBorder="1" applyAlignment="1">
      <alignment horizontal="center"/>
    </xf>
    <xf numFmtId="1" fontId="25" fillId="2" borderId="46" xfId="0" applyNumberFormat="1" applyFont="1" applyFill="1" applyBorder="1"/>
    <xf numFmtId="1" fontId="25" fillId="2" borderId="8" xfId="0" applyNumberFormat="1" applyFont="1" applyFill="1" applyBorder="1"/>
    <xf numFmtId="165" fontId="24" fillId="2" borderId="1" xfId="0" applyNumberFormat="1" applyFont="1" applyFill="1" applyBorder="1" applyAlignment="1">
      <alignment vertical="top"/>
    </xf>
    <xf numFmtId="0" fontId="24" fillId="2" borderId="19" xfId="0" applyFont="1" applyFill="1" applyBorder="1" applyAlignment="1">
      <alignment horizontal="left"/>
    </xf>
    <xf numFmtId="2" fontId="25" fillId="2" borderId="46" xfId="0" applyNumberFormat="1" applyFont="1" applyFill="1" applyBorder="1" applyAlignment="1">
      <alignment vertical="top"/>
    </xf>
    <xf numFmtId="0" fontId="27" fillId="2" borderId="18" xfId="0" applyFont="1" applyFill="1" applyBorder="1"/>
    <xf numFmtId="1" fontId="27" fillId="2" borderId="46" xfId="0" applyNumberFormat="1" applyFont="1" applyFill="1" applyBorder="1"/>
    <xf numFmtId="3" fontId="12" fillId="0" borderId="28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vertical="top"/>
    </xf>
    <xf numFmtId="0" fontId="7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right" vertical="center"/>
    </xf>
    <xf numFmtId="165" fontId="7" fillId="2" borderId="1" xfId="0" applyNumberFormat="1" applyFont="1" applyFill="1" applyBorder="1" applyAlignment="1">
      <alignment horizontal="center" vertical="center"/>
    </xf>
    <xf numFmtId="165" fontId="20" fillId="2" borderId="2" xfId="0" applyNumberFormat="1" applyFont="1" applyFill="1" applyBorder="1" applyAlignment="1">
      <alignment vertical="top"/>
    </xf>
    <xf numFmtId="165" fontId="20" fillId="2" borderId="1" xfId="0" applyNumberFormat="1" applyFont="1" applyFill="1" applyBorder="1" applyAlignment="1">
      <alignment vertical="top"/>
    </xf>
    <xf numFmtId="167" fontId="2" fillId="2" borderId="1" xfId="0" applyNumberFormat="1" applyFont="1" applyFill="1" applyBorder="1" applyAlignment="1">
      <alignment horizontal="right" vertical="center"/>
    </xf>
    <xf numFmtId="2" fontId="19" fillId="0" borderId="5" xfId="0" applyNumberFormat="1" applyFont="1" applyBorder="1" applyAlignment="1">
      <alignment vertical="top"/>
    </xf>
    <xf numFmtId="0" fontId="9" fillId="0" borderId="0" xfId="0" applyFont="1" applyAlignment="1">
      <alignment horizontal="center" vertical="center" wrapText="1"/>
    </xf>
    <xf numFmtId="166" fontId="13" fillId="2" borderId="19" xfId="0" applyNumberFormat="1" applyFont="1" applyFill="1" applyBorder="1" applyAlignment="1">
      <alignment vertical="top"/>
    </xf>
    <xf numFmtId="166" fontId="27" fillId="2" borderId="19" xfId="0" applyNumberFormat="1" applyFont="1" applyFill="1" applyBorder="1"/>
    <xf numFmtId="166" fontId="13" fillId="2" borderId="11" xfId="0" applyNumberFormat="1" applyFont="1" applyFill="1" applyBorder="1" applyAlignment="1">
      <alignment vertical="top"/>
    </xf>
    <xf numFmtId="166" fontId="25" fillId="2" borderId="19" xfId="0" applyNumberFormat="1" applyFont="1" applyFill="1" applyBorder="1"/>
    <xf numFmtId="166" fontId="12" fillId="0" borderId="29" xfId="0" applyNumberFormat="1" applyFont="1" applyBorder="1" applyAlignment="1">
      <alignment vertical="top"/>
    </xf>
    <xf numFmtId="166" fontId="21" fillId="2" borderId="19" xfId="0" applyNumberFormat="1" applyFont="1" applyFill="1" applyBorder="1" applyAlignment="1">
      <alignment vertical="top"/>
    </xf>
    <xf numFmtId="166" fontId="22" fillId="2" borderId="19" xfId="0" applyNumberFormat="1" applyFont="1" applyFill="1" applyBorder="1"/>
    <xf numFmtId="166" fontId="21" fillId="2" borderId="11" xfId="0" applyNumberFormat="1" applyFont="1" applyFill="1" applyBorder="1" applyAlignment="1">
      <alignment vertical="top"/>
    </xf>
    <xf numFmtId="166" fontId="21" fillId="2" borderId="19" xfId="0" applyNumberFormat="1" applyFont="1" applyFill="1" applyBorder="1"/>
    <xf numFmtId="166" fontId="28" fillId="0" borderId="29" xfId="0" applyNumberFormat="1" applyFont="1" applyBorder="1" applyAlignment="1">
      <alignment vertical="top"/>
    </xf>
    <xf numFmtId="0" fontId="15" fillId="0" borderId="0" xfId="0" applyFont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29" fillId="0" borderId="0" xfId="0" applyFont="1"/>
    <xf numFmtId="0" fontId="32" fillId="0" borderId="0" xfId="0" applyFont="1" applyAlignment="1">
      <alignment vertical="center"/>
    </xf>
    <xf numFmtId="166" fontId="20" fillId="2" borderId="48" xfId="0" applyNumberFormat="1" applyFont="1" applyFill="1" applyBorder="1" applyAlignment="1">
      <alignment vertical="top"/>
    </xf>
    <xf numFmtId="166" fontId="20" fillId="2" borderId="10" xfId="0" applyNumberFormat="1" applyFont="1" applyFill="1" applyBorder="1" applyAlignment="1">
      <alignment vertical="top"/>
    </xf>
    <xf numFmtId="166" fontId="19" fillId="0" borderId="10" xfId="0" applyNumberFormat="1" applyFont="1" applyBorder="1" applyAlignment="1">
      <alignment vertical="top"/>
    </xf>
    <xf numFmtId="165" fontId="21" fillId="2" borderId="49" xfId="0" applyNumberFormat="1" applyFont="1" applyFill="1" applyBorder="1" applyAlignment="1">
      <alignment vertical="top"/>
    </xf>
    <xf numFmtId="165" fontId="21" fillId="2" borderId="44" xfId="0" applyNumberFormat="1" applyFont="1" applyFill="1" applyBorder="1" applyAlignment="1">
      <alignment vertical="top"/>
    </xf>
    <xf numFmtId="165" fontId="21" fillId="2" borderId="44" xfId="0" applyNumberFormat="1" applyFont="1" applyFill="1" applyBorder="1"/>
    <xf numFmtId="165" fontId="22" fillId="2" borderId="19" xfId="0" applyNumberFormat="1" applyFont="1" applyFill="1" applyBorder="1"/>
    <xf numFmtId="168" fontId="28" fillId="0" borderId="29" xfId="0" applyNumberFormat="1" applyFont="1" applyBorder="1" applyAlignment="1">
      <alignment vertical="top"/>
    </xf>
    <xf numFmtId="166" fontId="4" fillId="2" borderId="48" xfId="0" applyNumberFormat="1" applyFont="1" applyFill="1" applyBorder="1" applyAlignment="1">
      <alignment vertical="top"/>
    </xf>
    <xf numFmtId="166" fontId="4" fillId="2" borderId="10" xfId="0" applyNumberFormat="1" applyFont="1" applyFill="1" applyBorder="1" applyAlignment="1">
      <alignment vertical="top"/>
    </xf>
    <xf numFmtId="166" fontId="1" fillId="0" borderId="10" xfId="0" applyNumberFormat="1" applyFont="1" applyBorder="1" applyAlignment="1">
      <alignment vertical="top"/>
    </xf>
    <xf numFmtId="165" fontId="25" fillId="2" borderId="49" xfId="0" applyNumberFormat="1" applyFont="1" applyFill="1" applyBorder="1" applyAlignment="1">
      <alignment vertical="top"/>
    </xf>
    <xf numFmtId="165" fontId="25" fillId="2" borderId="44" xfId="0" applyNumberFormat="1" applyFont="1" applyFill="1" applyBorder="1" applyAlignment="1">
      <alignment vertical="top"/>
    </xf>
    <xf numFmtId="165" fontId="25" fillId="2" borderId="44" xfId="0" applyNumberFormat="1" applyFont="1" applyFill="1" applyBorder="1"/>
    <xf numFmtId="165" fontId="27" fillId="2" borderId="19" xfId="0" applyNumberFormat="1" applyFont="1" applyFill="1" applyBorder="1"/>
    <xf numFmtId="168" fontId="12" fillId="0" borderId="29" xfId="0" applyNumberFormat="1" applyFont="1" applyBorder="1" applyAlignment="1">
      <alignment vertical="top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/>
    </xf>
    <xf numFmtId="2" fontId="4" fillId="0" borderId="47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2" borderId="40" xfId="0" applyNumberFormat="1" applyFont="1" applyFill="1" applyBorder="1" applyAlignment="1">
      <alignment horizontal="center" vertical="center" wrapText="1"/>
    </xf>
    <xf numFmtId="2" fontId="4" fillId="2" borderId="4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" fontId="4" fillId="0" borderId="33" xfId="0" applyNumberFormat="1" applyFont="1" applyBorder="1" applyAlignment="1">
      <alignment horizontal="center" vertical="center" wrapText="1"/>
    </xf>
    <xf numFmtId="1" fontId="4" fillId="0" borderId="34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textRotation="90"/>
    </xf>
    <xf numFmtId="49" fontId="10" fillId="0" borderId="23" xfId="0" applyNumberFormat="1" applyFont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12" fillId="0" borderId="27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2" fontId="24" fillId="2" borderId="36" xfId="0" applyNumberFormat="1" applyFont="1" applyFill="1" applyBorder="1" applyAlignment="1">
      <alignment horizontal="center" vertical="top"/>
    </xf>
    <xf numFmtId="2" fontId="24" fillId="2" borderId="10" xfId="0" applyNumberFormat="1" applyFont="1" applyFill="1" applyBorder="1" applyAlignment="1">
      <alignment horizontal="center" vertical="top"/>
    </xf>
    <xf numFmtId="0" fontId="23" fillId="2" borderId="41" xfId="0" applyFont="1" applyFill="1" applyBorder="1" applyAlignment="1">
      <alignment horizontal="center" vertical="justify"/>
    </xf>
    <xf numFmtId="0" fontId="23" fillId="2" borderId="16" xfId="0" applyFont="1" applyFill="1" applyBorder="1" applyAlignment="1">
      <alignment horizontal="center" vertical="justify"/>
    </xf>
    <xf numFmtId="0" fontId="23" fillId="2" borderId="39" xfId="0" applyFont="1" applyFill="1" applyBorder="1" applyAlignment="1">
      <alignment horizontal="center" vertical="justify"/>
    </xf>
    <xf numFmtId="0" fontId="23" fillId="2" borderId="8" xfId="0" applyFont="1" applyFill="1" applyBorder="1" applyAlignment="1">
      <alignment horizontal="center"/>
    </xf>
    <xf numFmtId="0" fontId="23" fillId="2" borderId="44" xfId="0" applyFont="1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45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2" borderId="45" xfId="1" applyFont="1" applyFill="1" applyBorder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2" fontId="4" fillId="0" borderId="40" xfId="0" applyNumberFormat="1" applyFont="1" applyBorder="1" applyAlignment="1">
      <alignment horizontal="center" vertical="center" wrapText="1"/>
    </xf>
    <xf numFmtId="2" fontId="4" fillId="0" borderId="42" xfId="0" applyNumberFormat="1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top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165" fontId="24" fillId="2" borderId="0" xfId="0" applyNumberFormat="1" applyFont="1" applyFill="1" applyBorder="1" applyAlignment="1">
      <alignment vertical="top"/>
    </xf>
    <xf numFmtId="165" fontId="1" fillId="0" borderId="0" xfId="0" applyNumberFormat="1" applyFont="1" applyBorder="1" applyAlignment="1">
      <alignment vertical="top"/>
    </xf>
    <xf numFmtId="166" fontId="1" fillId="0" borderId="0" xfId="0" applyNumberFormat="1" applyFont="1" applyBorder="1" applyAlignment="1">
      <alignment vertical="top"/>
    </xf>
    <xf numFmtId="9" fontId="1" fillId="0" borderId="0" xfId="5" applyFont="1" applyBorder="1" applyAlignment="1">
      <alignment vertical="top"/>
    </xf>
  </cellXfs>
  <cellStyles count="6">
    <cellStyle name="Normal 2" xfId="4" xr:uid="{00000000-0005-0000-0000-000000000000}"/>
    <cellStyle name="Normal_Sheet1" xfId="3" xr:uid="{00000000-0005-0000-0000-000001000000}"/>
    <cellStyle name="Запетая 2" xfId="2" xr:uid="{00000000-0005-0000-0000-000002000000}"/>
    <cellStyle name="Нормален" xfId="0" builtinId="0"/>
    <cellStyle name="Нормален 2" xfId="1" xr:uid="{00000000-0005-0000-0000-000004000000}"/>
    <cellStyle name="Процент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1"/>
  <sheetViews>
    <sheetView tabSelected="1" topLeftCell="A31" zoomScaleNormal="100" workbookViewId="0">
      <selection activeCell="N51" sqref="N51"/>
    </sheetView>
  </sheetViews>
  <sheetFormatPr defaultRowHeight="14.5" x14ac:dyDescent="0.35"/>
  <cols>
    <col min="1" max="1" width="6.6328125" style="2" customWidth="1"/>
    <col min="2" max="2" width="8.6328125" style="2" customWidth="1"/>
    <col min="3" max="3" width="8.453125" style="2" customWidth="1"/>
    <col min="4" max="4" width="27.6328125" style="2" customWidth="1"/>
    <col min="5" max="5" width="10.90625" style="2" customWidth="1"/>
    <col min="6" max="6" width="9.81640625" style="2" customWidth="1"/>
    <col min="7" max="7" width="7.6328125" style="2" customWidth="1"/>
    <col min="8" max="8" width="11.08984375" style="2" customWidth="1"/>
    <col min="9" max="9" width="11.1796875" style="20" customWidth="1"/>
    <col min="10" max="10" width="12.54296875" style="20" customWidth="1"/>
    <col min="11" max="11" width="11.1796875" style="20" hidden="1" customWidth="1"/>
    <col min="12" max="12" width="12.08984375" style="20" hidden="1" customWidth="1"/>
    <col min="13" max="13" width="8.90625" style="6" customWidth="1"/>
    <col min="14" max="14" width="12.6328125" customWidth="1"/>
  </cols>
  <sheetData>
    <row r="1" spans="1:16" x14ac:dyDescent="0.35">
      <c r="A1" s="4"/>
      <c r="B1" s="4"/>
      <c r="C1" s="4"/>
      <c r="D1" s="4"/>
      <c r="E1" s="4"/>
      <c r="F1" s="4"/>
      <c r="G1" s="4"/>
      <c r="H1" s="4"/>
      <c r="I1" s="19"/>
      <c r="K1" s="19"/>
    </row>
    <row r="2" spans="1:16" ht="34.25" customHeight="1" thickBot="1" x14ac:dyDescent="0.4">
      <c r="A2" s="100" t="s">
        <v>15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2"/>
    </row>
    <row r="3" spans="1:16" ht="15" thickBot="1" x14ac:dyDescent="0.4">
      <c r="A3" s="3"/>
      <c r="B3" s="3"/>
      <c r="C3" s="3"/>
      <c r="D3" s="105"/>
      <c r="E3" s="105"/>
      <c r="F3" s="3"/>
      <c r="G3" s="3"/>
      <c r="H3" s="3"/>
      <c r="I3" s="19"/>
      <c r="K3" s="19"/>
    </row>
    <row r="4" spans="1:16" s="10" customFormat="1" ht="13.5" customHeight="1" x14ac:dyDescent="0.35">
      <c r="A4" s="108" t="s">
        <v>23</v>
      </c>
      <c r="B4" s="110" t="s">
        <v>11</v>
      </c>
      <c r="C4" s="112" t="s">
        <v>13</v>
      </c>
      <c r="D4" s="120" t="s">
        <v>0</v>
      </c>
      <c r="E4" s="122" t="s">
        <v>43</v>
      </c>
      <c r="F4" s="124" t="s">
        <v>9</v>
      </c>
      <c r="G4" s="116" t="s">
        <v>10</v>
      </c>
      <c r="H4" s="118" t="s">
        <v>12</v>
      </c>
      <c r="I4" s="114" t="s">
        <v>33</v>
      </c>
      <c r="J4" s="103" t="s">
        <v>34</v>
      </c>
      <c r="K4" s="106" t="s">
        <v>27</v>
      </c>
      <c r="L4" s="103" t="s">
        <v>28</v>
      </c>
    </row>
    <row r="5" spans="1:16" s="10" customFormat="1" ht="74.25" customHeight="1" thickBot="1" x14ac:dyDescent="0.4">
      <c r="A5" s="109"/>
      <c r="B5" s="111"/>
      <c r="C5" s="113"/>
      <c r="D5" s="121"/>
      <c r="E5" s="123"/>
      <c r="F5" s="125"/>
      <c r="G5" s="117"/>
      <c r="H5" s="119"/>
      <c r="I5" s="115"/>
      <c r="J5" s="104"/>
      <c r="K5" s="107"/>
      <c r="L5" s="104"/>
      <c r="N5" s="160"/>
      <c r="O5" s="160"/>
      <c r="P5" s="160"/>
    </row>
    <row r="6" spans="1:16" s="16" customFormat="1" ht="13.5" thickBot="1" x14ac:dyDescent="0.4">
      <c r="A6" s="17">
        <v>1</v>
      </c>
      <c r="B6" s="18">
        <f>A6+1</f>
        <v>2</v>
      </c>
      <c r="C6" s="11">
        <f t="shared" ref="C6:E6" si="0">B6+1</f>
        <v>3</v>
      </c>
      <c r="D6" s="12">
        <f t="shared" si="0"/>
        <v>4</v>
      </c>
      <c r="E6" s="13">
        <f t="shared" si="0"/>
        <v>5</v>
      </c>
      <c r="F6" s="23">
        <f>E6+1</f>
        <v>6</v>
      </c>
      <c r="G6" s="14">
        <f>F6+1</f>
        <v>7</v>
      </c>
      <c r="H6" s="15">
        <f>G6+1</f>
        <v>8</v>
      </c>
      <c r="I6" s="21">
        <f>F6+1</f>
        <v>7</v>
      </c>
      <c r="J6" s="22">
        <f>I6+1</f>
        <v>8</v>
      </c>
      <c r="K6" s="21">
        <f>H6+1</f>
        <v>9</v>
      </c>
      <c r="L6" s="22">
        <f>K6+1</f>
        <v>10</v>
      </c>
      <c r="N6" s="161"/>
      <c r="O6" s="161"/>
      <c r="P6" s="161"/>
    </row>
    <row r="7" spans="1:16" s="10" customFormat="1" ht="15.65" customHeight="1" x14ac:dyDescent="0.3">
      <c r="A7" s="126" t="s">
        <v>62</v>
      </c>
      <c r="B7" s="135" t="s">
        <v>51</v>
      </c>
      <c r="C7" s="40" t="s">
        <v>47</v>
      </c>
      <c r="D7" s="41" t="s">
        <v>7</v>
      </c>
      <c r="E7" s="42">
        <v>0</v>
      </c>
      <c r="F7" s="43"/>
      <c r="G7" s="44" t="s">
        <v>35</v>
      </c>
      <c r="H7" s="45">
        <f>E7</f>
        <v>0</v>
      </c>
      <c r="I7" s="46">
        <v>66.599999999999994</v>
      </c>
      <c r="J7" s="95">
        <f>H7*I7</f>
        <v>0</v>
      </c>
      <c r="K7" s="92">
        <f>I7*1.95583</f>
        <v>130.25827799999999</v>
      </c>
      <c r="L7" s="70">
        <f>H7*K7</f>
        <v>0</v>
      </c>
      <c r="N7" s="162"/>
      <c r="O7" s="163"/>
      <c r="P7" s="163"/>
    </row>
    <row r="8" spans="1:16" s="10" customFormat="1" ht="16.25" customHeight="1" x14ac:dyDescent="0.3">
      <c r="A8" s="126"/>
      <c r="B8" s="136"/>
      <c r="C8" s="40" t="s">
        <v>36</v>
      </c>
      <c r="D8" s="41" t="s">
        <v>7</v>
      </c>
      <c r="E8" s="42">
        <v>3</v>
      </c>
      <c r="F8" s="43"/>
      <c r="G8" s="44" t="s">
        <v>35</v>
      </c>
      <c r="H8" s="45">
        <f>E8</f>
        <v>3</v>
      </c>
      <c r="I8" s="46">
        <v>66.599999999999994</v>
      </c>
      <c r="J8" s="96">
        <f>H8*I8</f>
        <v>199.79999999999998</v>
      </c>
      <c r="K8" s="93">
        <f>I8*1.95583</f>
        <v>130.25827799999999</v>
      </c>
      <c r="L8" s="68">
        <f>H8*K8</f>
        <v>390.77483399999994</v>
      </c>
      <c r="N8" s="162"/>
      <c r="O8" s="163"/>
      <c r="P8" s="163"/>
    </row>
    <row r="9" spans="1:16" s="10" customFormat="1" ht="16.25" customHeight="1" x14ac:dyDescent="0.3">
      <c r="A9" s="126"/>
      <c r="B9" s="136"/>
      <c r="C9" s="40" t="s">
        <v>40</v>
      </c>
      <c r="D9" s="41" t="s">
        <v>7</v>
      </c>
      <c r="E9" s="42">
        <v>0</v>
      </c>
      <c r="F9" s="43"/>
      <c r="G9" s="44" t="s">
        <v>35</v>
      </c>
      <c r="H9" s="45">
        <f>E9</f>
        <v>0</v>
      </c>
      <c r="I9" s="46">
        <v>63.9</v>
      </c>
      <c r="J9" s="96">
        <f>H9*I9</f>
        <v>0</v>
      </c>
      <c r="K9" s="93">
        <f>I9*1.95583</f>
        <v>124.977537</v>
      </c>
      <c r="L9" s="68">
        <f>H9*K9</f>
        <v>0</v>
      </c>
      <c r="N9" s="162"/>
      <c r="O9" s="163"/>
      <c r="P9" s="163"/>
    </row>
    <row r="10" spans="1:16" s="10" customFormat="1" ht="16.25" customHeight="1" x14ac:dyDescent="0.3">
      <c r="A10" s="126"/>
      <c r="B10" s="136"/>
      <c r="C10" s="40" t="s">
        <v>48</v>
      </c>
      <c r="D10" s="41" t="s">
        <v>7</v>
      </c>
      <c r="E10" s="42">
        <v>0</v>
      </c>
      <c r="F10" s="43"/>
      <c r="G10" s="44" t="s">
        <v>35</v>
      </c>
      <c r="H10" s="45">
        <f>E10</f>
        <v>0</v>
      </c>
      <c r="I10" s="46">
        <v>66.599999999999994</v>
      </c>
      <c r="J10" s="96">
        <f>H10*I10</f>
        <v>0</v>
      </c>
      <c r="K10" s="93">
        <f>I10*1.95583</f>
        <v>130.25827799999999</v>
      </c>
      <c r="L10" s="68">
        <f>H10*K10</f>
        <v>0</v>
      </c>
      <c r="N10" s="162"/>
      <c r="O10" s="163"/>
      <c r="P10" s="163"/>
    </row>
    <row r="11" spans="1:16" s="10" customFormat="1" ht="16.25" customHeight="1" x14ac:dyDescent="0.3">
      <c r="A11" s="126"/>
      <c r="B11" s="136"/>
      <c r="C11" s="40" t="s">
        <v>49</v>
      </c>
      <c r="D11" s="41" t="s">
        <v>7</v>
      </c>
      <c r="E11" s="42">
        <v>0</v>
      </c>
      <c r="F11" s="43"/>
      <c r="G11" s="44" t="s">
        <v>35</v>
      </c>
      <c r="H11" s="45">
        <f>E11</f>
        <v>0</v>
      </c>
      <c r="I11" s="46">
        <v>66.599999999999994</v>
      </c>
      <c r="J11" s="96">
        <f>H11*I11</f>
        <v>0</v>
      </c>
      <c r="K11" s="93">
        <f>I11*1.95583</f>
        <v>130.25827799999999</v>
      </c>
      <c r="L11" s="68">
        <f>H11*K11</f>
        <v>0</v>
      </c>
      <c r="N11" s="162"/>
      <c r="O11" s="163"/>
      <c r="P11" s="163"/>
    </row>
    <row r="12" spans="1:16" s="10" customFormat="1" ht="13.25" customHeight="1" x14ac:dyDescent="0.3">
      <c r="A12" s="126"/>
      <c r="B12" s="136"/>
      <c r="C12" s="47"/>
      <c r="D12" s="48" t="s">
        <v>37</v>
      </c>
      <c r="E12" s="42">
        <f>SUM(E7:E11)</f>
        <v>3</v>
      </c>
      <c r="F12" s="49"/>
      <c r="G12" s="44"/>
      <c r="H12" s="50">
        <f>SUM(H7:H11)</f>
        <v>3</v>
      </c>
      <c r="I12" s="51">
        <v>0</v>
      </c>
      <c r="J12" s="97">
        <f>SUM(J7:J11)</f>
        <v>199.79999999999998</v>
      </c>
      <c r="K12" s="94"/>
      <c r="L12" s="71">
        <f>SUM(L7:L11)</f>
        <v>390.77483399999994</v>
      </c>
      <c r="N12" s="162"/>
      <c r="O12" s="163"/>
      <c r="P12" s="163"/>
    </row>
    <row r="13" spans="1:16" s="10" customFormat="1" ht="16.25" customHeight="1" x14ac:dyDescent="0.3">
      <c r="A13" s="126"/>
      <c r="B13" s="136"/>
      <c r="C13" s="40" t="s">
        <v>47</v>
      </c>
      <c r="D13" s="41" t="s">
        <v>8</v>
      </c>
      <c r="E13" s="42">
        <v>0</v>
      </c>
      <c r="F13" s="43"/>
      <c r="G13" s="44" t="s">
        <v>35</v>
      </c>
      <c r="H13" s="45">
        <f>E13</f>
        <v>0</v>
      </c>
      <c r="I13" s="46">
        <v>62.1</v>
      </c>
      <c r="J13" s="96">
        <f>H13*I13</f>
        <v>0</v>
      </c>
      <c r="K13" s="93">
        <f>I13*1.95583</f>
        <v>121.457043</v>
      </c>
      <c r="L13" s="68">
        <f>H13*K13</f>
        <v>0</v>
      </c>
      <c r="N13" s="162"/>
      <c r="O13" s="163"/>
      <c r="P13" s="163"/>
    </row>
    <row r="14" spans="1:16" s="10" customFormat="1" ht="15.65" customHeight="1" x14ac:dyDescent="0.3">
      <c r="A14" s="126"/>
      <c r="B14" s="136"/>
      <c r="C14" s="40" t="s">
        <v>36</v>
      </c>
      <c r="D14" s="41" t="s">
        <v>8</v>
      </c>
      <c r="E14" s="42">
        <v>13</v>
      </c>
      <c r="F14" s="43"/>
      <c r="G14" s="44" t="s">
        <v>35</v>
      </c>
      <c r="H14" s="45">
        <f>E14</f>
        <v>13</v>
      </c>
      <c r="I14" s="46">
        <v>62.1</v>
      </c>
      <c r="J14" s="96">
        <f>H14*I14</f>
        <v>807.30000000000007</v>
      </c>
      <c r="K14" s="93">
        <f>I14*1.95583</f>
        <v>121.457043</v>
      </c>
      <c r="L14" s="68">
        <f>H14*K14</f>
        <v>1578.9415589999999</v>
      </c>
      <c r="N14" s="162"/>
      <c r="O14" s="163"/>
      <c r="P14" s="163"/>
    </row>
    <row r="15" spans="1:16" s="10" customFormat="1" ht="15.65" customHeight="1" x14ac:dyDescent="0.3">
      <c r="A15" s="126"/>
      <c r="B15" s="136"/>
      <c r="C15" s="40" t="s">
        <v>40</v>
      </c>
      <c r="D15" s="41" t="s">
        <v>8</v>
      </c>
      <c r="E15" s="42">
        <v>2</v>
      </c>
      <c r="F15" s="43"/>
      <c r="G15" s="44" t="s">
        <v>35</v>
      </c>
      <c r="H15" s="45">
        <f>E15</f>
        <v>2</v>
      </c>
      <c r="I15" s="46">
        <v>62.1</v>
      </c>
      <c r="J15" s="96">
        <f>H15*I15</f>
        <v>124.2</v>
      </c>
      <c r="K15" s="93">
        <f>I15*1.95583</f>
        <v>121.457043</v>
      </c>
      <c r="L15" s="68">
        <f>H15*K15</f>
        <v>242.914086</v>
      </c>
      <c r="N15" s="162"/>
      <c r="O15" s="163"/>
      <c r="P15" s="163"/>
    </row>
    <row r="16" spans="1:16" s="10" customFormat="1" ht="15.65" customHeight="1" x14ac:dyDescent="0.3">
      <c r="A16" s="126"/>
      <c r="B16" s="136"/>
      <c r="C16" s="40" t="s">
        <v>48</v>
      </c>
      <c r="D16" s="41" t="s">
        <v>8</v>
      </c>
      <c r="E16" s="42">
        <v>0</v>
      </c>
      <c r="F16" s="43"/>
      <c r="G16" s="44" t="s">
        <v>35</v>
      </c>
      <c r="H16" s="45">
        <f>E16</f>
        <v>0</v>
      </c>
      <c r="I16" s="46">
        <v>62.1</v>
      </c>
      <c r="J16" s="96">
        <f>H16*I16</f>
        <v>0</v>
      </c>
      <c r="K16" s="93">
        <f>I16*1.95583</f>
        <v>121.457043</v>
      </c>
      <c r="L16" s="68">
        <f>H16*K16</f>
        <v>0</v>
      </c>
      <c r="N16" s="162"/>
      <c r="O16" s="163"/>
      <c r="P16" s="163"/>
    </row>
    <row r="17" spans="1:16" s="10" customFormat="1" ht="15.65" customHeight="1" x14ac:dyDescent="0.3">
      <c r="A17" s="126"/>
      <c r="B17" s="136"/>
      <c r="C17" s="40" t="s">
        <v>49</v>
      </c>
      <c r="D17" s="41" t="s">
        <v>8</v>
      </c>
      <c r="E17" s="42">
        <v>0</v>
      </c>
      <c r="F17" s="43"/>
      <c r="G17" s="44" t="s">
        <v>35</v>
      </c>
      <c r="H17" s="45">
        <f>E17</f>
        <v>0</v>
      </c>
      <c r="I17" s="46">
        <v>62.1</v>
      </c>
      <c r="J17" s="96">
        <f>H17*I17</f>
        <v>0</v>
      </c>
      <c r="K17" s="93">
        <f>I17*1.95583</f>
        <v>121.457043</v>
      </c>
      <c r="L17" s="68">
        <f>H17*K17</f>
        <v>0</v>
      </c>
      <c r="N17" s="162"/>
      <c r="O17" s="163"/>
      <c r="P17" s="163"/>
    </row>
    <row r="18" spans="1:16" s="10" customFormat="1" ht="13.75" customHeight="1" x14ac:dyDescent="0.3">
      <c r="A18" s="126"/>
      <c r="B18" s="136"/>
      <c r="C18" s="47"/>
      <c r="D18" s="48" t="s">
        <v>37</v>
      </c>
      <c r="E18" s="42">
        <f>SUM(E13:E17)</f>
        <v>15</v>
      </c>
      <c r="F18" s="49"/>
      <c r="G18" s="44"/>
      <c r="H18" s="50">
        <f>SUM(H13:H17)</f>
        <v>15</v>
      </c>
      <c r="I18" s="51">
        <v>0</v>
      </c>
      <c r="J18" s="97">
        <f>SUM(J13:J17)</f>
        <v>931.50000000000011</v>
      </c>
      <c r="K18" s="94"/>
      <c r="L18" s="71">
        <f>SUM(L13:L17)</f>
        <v>1821.8556449999999</v>
      </c>
      <c r="N18" s="162"/>
      <c r="O18" s="163"/>
      <c r="P18" s="163"/>
    </row>
    <row r="19" spans="1:16" s="10" customFormat="1" ht="15.65" customHeight="1" x14ac:dyDescent="0.3">
      <c r="A19" s="126"/>
      <c r="B19" s="136"/>
      <c r="C19" s="40" t="s">
        <v>47</v>
      </c>
      <c r="D19" s="52" t="s">
        <v>38</v>
      </c>
      <c r="E19" s="42">
        <v>0</v>
      </c>
      <c r="F19" s="53">
        <v>0.6</v>
      </c>
      <c r="G19" s="44" t="s">
        <v>39</v>
      </c>
      <c r="H19" s="45">
        <f>ROUND(E19/F19,0)</f>
        <v>0</v>
      </c>
      <c r="I19" s="51">
        <v>36</v>
      </c>
      <c r="J19" s="96">
        <f>H19*I19</f>
        <v>0</v>
      </c>
      <c r="K19" s="93">
        <f>I19*1.95583</f>
        <v>70.409880000000001</v>
      </c>
      <c r="L19" s="68">
        <f>H19*K19</f>
        <v>0</v>
      </c>
      <c r="N19" s="162"/>
      <c r="O19" s="163"/>
      <c r="P19" s="163"/>
    </row>
    <row r="20" spans="1:16" s="10" customFormat="1" ht="16.25" customHeight="1" x14ac:dyDescent="0.3">
      <c r="A20" s="126"/>
      <c r="B20" s="136"/>
      <c r="C20" s="40" t="s">
        <v>36</v>
      </c>
      <c r="D20" s="52" t="s">
        <v>38</v>
      </c>
      <c r="E20" s="42">
        <v>13</v>
      </c>
      <c r="F20" s="53">
        <v>0.6</v>
      </c>
      <c r="G20" s="44" t="s">
        <v>39</v>
      </c>
      <c r="H20" s="45">
        <f>ROUND(E20/F20,0)</f>
        <v>22</v>
      </c>
      <c r="I20" s="51">
        <v>31.5</v>
      </c>
      <c r="J20" s="96">
        <f>H20*I20</f>
        <v>693</v>
      </c>
      <c r="K20" s="93">
        <f>I20*1.95583</f>
        <v>61.608644999999996</v>
      </c>
      <c r="L20" s="68">
        <f>H20*K20</f>
        <v>1355.3901899999998</v>
      </c>
      <c r="N20" s="162"/>
      <c r="O20" s="163"/>
      <c r="P20" s="163"/>
    </row>
    <row r="21" spans="1:16" s="10" customFormat="1" ht="16.25" customHeight="1" x14ac:dyDescent="0.3">
      <c r="A21" s="126"/>
      <c r="B21" s="136"/>
      <c r="C21" s="40" t="s">
        <v>40</v>
      </c>
      <c r="D21" s="52" t="s">
        <v>38</v>
      </c>
      <c r="E21" s="42">
        <v>2</v>
      </c>
      <c r="F21" s="53">
        <v>0.6</v>
      </c>
      <c r="G21" s="44" t="s">
        <v>39</v>
      </c>
      <c r="H21" s="45">
        <f>ROUND(E21/F21,0)</f>
        <v>3</v>
      </c>
      <c r="I21" s="51">
        <v>36</v>
      </c>
      <c r="J21" s="96">
        <f>H21*I21</f>
        <v>108</v>
      </c>
      <c r="K21" s="93">
        <f>I21*1.95583</f>
        <v>70.409880000000001</v>
      </c>
      <c r="L21" s="68">
        <f>H21*K21</f>
        <v>211.22964000000002</v>
      </c>
      <c r="N21" s="162"/>
      <c r="O21" s="163"/>
      <c r="P21" s="163"/>
    </row>
    <row r="22" spans="1:16" s="10" customFormat="1" ht="16.25" customHeight="1" x14ac:dyDescent="0.3">
      <c r="A22" s="126"/>
      <c r="B22" s="136"/>
      <c r="C22" s="40" t="s">
        <v>48</v>
      </c>
      <c r="D22" s="52" t="s">
        <v>38</v>
      </c>
      <c r="E22" s="42">
        <v>0</v>
      </c>
      <c r="F22" s="53">
        <v>0.6</v>
      </c>
      <c r="G22" s="44" t="s">
        <v>39</v>
      </c>
      <c r="H22" s="45">
        <f>ROUND(E22/F22,0)</f>
        <v>0</v>
      </c>
      <c r="I22" s="51">
        <v>36</v>
      </c>
      <c r="J22" s="96">
        <f>H22*I22</f>
        <v>0</v>
      </c>
      <c r="K22" s="93">
        <f>I22*1.95583</f>
        <v>70.409880000000001</v>
      </c>
      <c r="L22" s="68">
        <f>H22*K22</f>
        <v>0</v>
      </c>
      <c r="N22" s="162"/>
      <c r="O22" s="163"/>
      <c r="P22" s="163"/>
    </row>
    <row r="23" spans="1:16" s="10" customFormat="1" ht="16.25" customHeight="1" x14ac:dyDescent="0.3">
      <c r="A23" s="126"/>
      <c r="B23" s="136"/>
      <c r="C23" s="40" t="s">
        <v>49</v>
      </c>
      <c r="D23" s="52" t="s">
        <v>38</v>
      </c>
      <c r="E23" s="42">
        <v>0</v>
      </c>
      <c r="F23" s="53">
        <v>0.6</v>
      </c>
      <c r="G23" s="44" t="s">
        <v>39</v>
      </c>
      <c r="H23" s="45">
        <f>ROUND(E23/F23,0)</f>
        <v>0</v>
      </c>
      <c r="I23" s="51">
        <v>36</v>
      </c>
      <c r="J23" s="96">
        <f>H23*I23</f>
        <v>0</v>
      </c>
      <c r="K23" s="93">
        <f>I23*1.95583</f>
        <v>70.409880000000001</v>
      </c>
      <c r="L23" s="68">
        <f>H23*K23</f>
        <v>0</v>
      </c>
      <c r="N23" s="162"/>
      <c r="O23" s="163"/>
      <c r="P23" s="163"/>
    </row>
    <row r="24" spans="1:16" s="10" customFormat="1" ht="13.25" customHeight="1" x14ac:dyDescent="0.3">
      <c r="A24" s="126"/>
      <c r="B24" s="136"/>
      <c r="C24" s="47"/>
      <c r="D24" s="48" t="s">
        <v>37</v>
      </c>
      <c r="E24" s="42">
        <f>SUM(E19:E23)</f>
        <v>15</v>
      </c>
      <c r="F24" s="49"/>
      <c r="G24" s="44"/>
      <c r="H24" s="50">
        <f>SUM(H19:H23)</f>
        <v>25</v>
      </c>
      <c r="I24" s="51">
        <v>0</v>
      </c>
      <c r="J24" s="97">
        <f>SUM(J19:J23)</f>
        <v>801</v>
      </c>
      <c r="K24" s="94"/>
      <c r="L24" s="71">
        <f>SUM(L19:L23)</f>
        <v>1566.6198299999999</v>
      </c>
      <c r="N24" s="162"/>
      <c r="O24" s="163"/>
      <c r="P24" s="163"/>
    </row>
    <row r="25" spans="1:16" s="10" customFormat="1" ht="14.4" customHeight="1" x14ac:dyDescent="0.35">
      <c r="A25" s="126"/>
      <c r="B25" s="137"/>
      <c r="C25" s="138" t="s">
        <v>52</v>
      </c>
      <c r="D25" s="139"/>
      <c r="E25" s="54">
        <f>SUM(E12,E24,E18)</f>
        <v>33</v>
      </c>
      <c r="F25" s="55"/>
      <c r="G25" s="133"/>
      <c r="H25" s="134"/>
      <c r="I25" s="51">
        <v>0</v>
      </c>
      <c r="J25" s="98">
        <f>SUM(J12,J24,J18)</f>
        <v>1932.3000000000002</v>
      </c>
      <c r="K25" s="94"/>
      <c r="L25" s="69">
        <f>SUM(L12,L24,L18)</f>
        <v>3779.250309</v>
      </c>
      <c r="N25" s="162"/>
      <c r="O25" s="163"/>
      <c r="P25" s="163"/>
    </row>
    <row r="26" spans="1:16" s="10" customFormat="1" ht="15.65" customHeight="1" x14ac:dyDescent="0.3">
      <c r="A26" s="126"/>
      <c r="B26" s="135" t="s">
        <v>53</v>
      </c>
      <c r="C26" s="40" t="s">
        <v>36</v>
      </c>
      <c r="D26" s="41" t="s">
        <v>7</v>
      </c>
      <c r="E26" s="42">
        <v>36</v>
      </c>
      <c r="F26" s="43"/>
      <c r="G26" s="44" t="s">
        <v>35</v>
      </c>
      <c r="H26" s="45">
        <f t="shared" ref="H26:H31" si="1">E26</f>
        <v>36</v>
      </c>
      <c r="I26" s="46">
        <v>66.599999999999994</v>
      </c>
      <c r="J26" s="95">
        <f t="shared" ref="J26:J31" si="2">H26*I26</f>
        <v>2397.6</v>
      </c>
      <c r="K26" s="92">
        <f t="shared" ref="K26:K31" si="3">I26*1.95583</f>
        <v>130.25827799999999</v>
      </c>
      <c r="L26" s="70">
        <f t="shared" ref="L26:L31" si="4">H26*K26</f>
        <v>4689.2980079999998</v>
      </c>
      <c r="N26" s="162"/>
      <c r="O26" s="163"/>
      <c r="P26" s="163"/>
    </row>
    <row r="27" spans="1:16" s="10" customFormat="1" ht="16.25" customHeight="1" x14ac:dyDescent="0.3">
      <c r="A27" s="126"/>
      <c r="B27" s="136"/>
      <c r="C27" s="40" t="s">
        <v>47</v>
      </c>
      <c r="D27" s="41" t="s">
        <v>7</v>
      </c>
      <c r="E27" s="42">
        <v>0</v>
      </c>
      <c r="F27" s="43"/>
      <c r="G27" s="44" t="s">
        <v>35</v>
      </c>
      <c r="H27" s="45">
        <f t="shared" si="1"/>
        <v>0</v>
      </c>
      <c r="I27" s="46">
        <v>66.599999999999994</v>
      </c>
      <c r="J27" s="96">
        <f t="shared" si="2"/>
        <v>0</v>
      </c>
      <c r="K27" s="93">
        <f t="shared" si="3"/>
        <v>130.25827799999999</v>
      </c>
      <c r="L27" s="68">
        <f t="shared" si="4"/>
        <v>0</v>
      </c>
      <c r="N27" s="162"/>
      <c r="O27" s="163"/>
      <c r="P27" s="163"/>
    </row>
    <row r="28" spans="1:16" s="10" customFormat="1" ht="16.25" customHeight="1" x14ac:dyDescent="0.3">
      <c r="A28" s="126"/>
      <c r="B28" s="136"/>
      <c r="C28" s="40" t="s">
        <v>54</v>
      </c>
      <c r="D28" s="41" t="s">
        <v>7</v>
      </c>
      <c r="E28" s="42">
        <v>0</v>
      </c>
      <c r="F28" s="43"/>
      <c r="G28" s="44" t="s">
        <v>35</v>
      </c>
      <c r="H28" s="45">
        <f t="shared" si="1"/>
        <v>0</v>
      </c>
      <c r="I28" s="46">
        <v>87.3</v>
      </c>
      <c r="J28" s="96">
        <f t="shared" si="2"/>
        <v>0</v>
      </c>
      <c r="K28" s="93">
        <f t="shared" si="3"/>
        <v>170.74395899999999</v>
      </c>
      <c r="L28" s="68">
        <f t="shared" si="4"/>
        <v>0</v>
      </c>
      <c r="N28" s="162"/>
      <c r="O28" s="163"/>
      <c r="P28" s="163"/>
    </row>
    <row r="29" spans="1:16" s="10" customFormat="1" ht="16.25" customHeight="1" x14ac:dyDescent="0.3">
      <c r="A29" s="126"/>
      <c r="B29" s="136"/>
      <c r="C29" s="40" t="s">
        <v>40</v>
      </c>
      <c r="D29" s="41" t="s">
        <v>7</v>
      </c>
      <c r="E29" s="42">
        <v>0</v>
      </c>
      <c r="F29" s="43"/>
      <c r="G29" s="44" t="s">
        <v>35</v>
      </c>
      <c r="H29" s="45">
        <f t="shared" si="1"/>
        <v>0</v>
      </c>
      <c r="I29" s="46">
        <v>63.9</v>
      </c>
      <c r="J29" s="96">
        <f t="shared" si="2"/>
        <v>0</v>
      </c>
      <c r="K29" s="93">
        <f t="shared" si="3"/>
        <v>124.977537</v>
      </c>
      <c r="L29" s="68">
        <f t="shared" si="4"/>
        <v>0</v>
      </c>
      <c r="N29" s="162"/>
      <c r="O29" s="163"/>
      <c r="P29" s="163"/>
    </row>
    <row r="30" spans="1:16" s="10" customFormat="1" ht="16.25" customHeight="1" x14ac:dyDescent="0.3">
      <c r="A30" s="126"/>
      <c r="B30" s="136"/>
      <c r="C30" s="40" t="s">
        <v>49</v>
      </c>
      <c r="D30" s="41" t="s">
        <v>7</v>
      </c>
      <c r="E30" s="42">
        <v>0</v>
      </c>
      <c r="F30" s="43"/>
      <c r="G30" s="44" t="s">
        <v>35</v>
      </c>
      <c r="H30" s="45">
        <f t="shared" si="1"/>
        <v>0</v>
      </c>
      <c r="I30" s="46">
        <v>66.599999999999994</v>
      </c>
      <c r="J30" s="96">
        <f t="shared" si="2"/>
        <v>0</v>
      </c>
      <c r="K30" s="93">
        <f t="shared" si="3"/>
        <v>130.25827799999999</v>
      </c>
      <c r="L30" s="68">
        <f t="shared" si="4"/>
        <v>0</v>
      </c>
      <c r="N30" s="162"/>
      <c r="O30" s="163"/>
      <c r="P30" s="163"/>
    </row>
    <row r="31" spans="1:16" s="10" customFormat="1" ht="16.25" customHeight="1" x14ac:dyDescent="0.3">
      <c r="A31" s="126"/>
      <c r="B31" s="136"/>
      <c r="C31" s="40" t="s">
        <v>48</v>
      </c>
      <c r="D31" s="41" t="s">
        <v>7</v>
      </c>
      <c r="E31" s="42">
        <v>0</v>
      </c>
      <c r="F31" s="43"/>
      <c r="G31" s="44" t="s">
        <v>35</v>
      </c>
      <c r="H31" s="45">
        <f t="shared" si="1"/>
        <v>0</v>
      </c>
      <c r="I31" s="46">
        <v>66.599999999999994</v>
      </c>
      <c r="J31" s="96">
        <f t="shared" si="2"/>
        <v>0</v>
      </c>
      <c r="K31" s="93">
        <f t="shared" si="3"/>
        <v>130.25827799999999</v>
      </c>
      <c r="L31" s="68">
        <f t="shared" si="4"/>
        <v>0</v>
      </c>
      <c r="N31" s="162"/>
      <c r="O31" s="163"/>
      <c r="P31" s="163"/>
    </row>
    <row r="32" spans="1:16" s="10" customFormat="1" ht="13.25" customHeight="1" x14ac:dyDescent="0.3">
      <c r="A32" s="126"/>
      <c r="B32" s="136"/>
      <c r="C32" s="47"/>
      <c r="D32" s="48" t="s">
        <v>37</v>
      </c>
      <c r="E32" s="42">
        <f>SUM(E26:E31)</f>
        <v>36</v>
      </c>
      <c r="F32" s="49"/>
      <c r="G32" s="44"/>
      <c r="H32" s="50">
        <f>SUM(H26:H31)</f>
        <v>36</v>
      </c>
      <c r="I32" s="51">
        <v>0</v>
      </c>
      <c r="J32" s="97">
        <f>SUM(J26:J31)</f>
        <v>2397.6</v>
      </c>
      <c r="K32" s="94"/>
      <c r="L32" s="71">
        <f>SUM(L26:L31)</f>
        <v>4689.2980079999998</v>
      </c>
      <c r="N32" s="162"/>
      <c r="O32" s="163"/>
      <c r="P32" s="163"/>
    </row>
    <row r="33" spans="1:16" s="10" customFormat="1" ht="16.25" customHeight="1" x14ac:dyDescent="0.3">
      <c r="A33" s="126"/>
      <c r="B33" s="136"/>
      <c r="C33" s="40" t="s">
        <v>36</v>
      </c>
      <c r="D33" s="41" t="s">
        <v>8</v>
      </c>
      <c r="E33" s="42">
        <v>70</v>
      </c>
      <c r="F33" s="43"/>
      <c r="G33" s="44" t="s">
        <v>35</v>
      </c>
      <c r="H33" s="45">
        <f t="shared" ref="H33:H38" si="5">E33</f>
        <v>70</v>
      </c>
      <c r="I33" s="46">
        <v>62.1</v>
      </c>
      <c r="J33" s="96">
        <f t="shared" ref="J33:J38" si="6">H33*I33</f>
        <v>4347</v>
      </c>
      <c r="K33" s="93">
        <f t="shared" ref="K33:K38" si="7">I33*1.95583</f>
        <v>121.457043</v>
      </c>
      <c r="L33" s="68">
        <f t="shared" ref="L33:L38" si="8">H33*K33</f>
        <v>8501.9930100000001</v>
      </c>
      <c r="N33" s="162"/>
      <c r="O33" s="163"/>
      <c r="P33" s="163"/>
    </row>
    <row r="34" spans="1:16" s="10" customFormat="1" ht="15.65" customHeight="1" x14ac:dyDescent="0.3">
      <c r="A34" s="126"/>
      <c r="B34" s="136"/>
      <c r="C34" s="40" t="s">
        <v>47</v>
      </c>
      <c r="D34" s="41" t="s">
        <v>8</v>
      </c>
      <c r="E34" s="42">
        <v>5</v>
      </c>
      <c r="F34" s="43"/>
      <c r="G34" s="44" t="s">
        <v>35</v>
      </c>
      <c r="H34" s="45">
        <f t="shared" si="5"/>
        <v>5</v>
      </c>
      <c r="I34" s="46">
        <v>62.1</v>
      </c>
      <c r="J34" s="96">
        <f t="shared" si="6"/>
        <v>310.5</v>
      </c>
      <c r="K34" s="93">
        <f t="shared" si="7"/>
        <v>121.457043</v>
      </c>
      <c r="L34" s="68">
        <f t="shared" si="8"/>
        <v>607.28521499999999</v>
      </c>
      <c r="N34" s="162"/>
      <c r="O34" s="163"/>
      <c r="P34" s="163"/>
    </row>
    <row r="35" spans="1:16" s="10" customFormat="1" ht="15.65" customHeight="1" x14ac:dyDescent="0.3">
      <c r="A35" s="126"/>
      <c r="B35" s="136"/>
      <c r="C35" s="40" t="s">
        <v>54</v>
      </c>
      <c r="D35" s="41" t="s">
        <v>8</v>
      </c>
      <c r="E35" s="42">
        <v>10</v>
      </c>
      <c r="F35" s="43"/>
      <c r="G35" s="44" t="s">
        <v>35</v>
      </c>
      <c r="H35" s="45">
        <f t="shared" si="5"/>
        <v>10</v>
      </c>
      <c r="I35" s="46">
        <v>72.900000000000006</v>
      </c>
      <c r="J35" s="96">
        <f t="shared" si="6"/>
        <v>729</v>
      </c>
      <c r="K35" s="93">
        <f t="shared" si="7"/>
        <v>142.58000699999999</v>
      </c>
      <c r="L35" s="68">
        <f t="shared" si="8"/>
        <v>1425.80007</v>
      </c>
      <c r="N35" s="162"/>
      <c r="O35" s="163"/>
      <c r="P35" s="163"/>
    </row>
    <row r="36" spans="1:16" s="10" customFormat="1" ht="15.65" customHeight="1" x14ac:dyDescent="0.3">
      <c r="A36" s="126"/>
      <c r="B36" s="136"/>
      <c r="C36" s="40" t="s">
        <v>40</v>
      </c>
      <c r="D36" s="41" t="s">
        <v>8</v>
      </c>
      <c r="E36" s="42">
        <v>15</v>
      </c>
      <c r="F36" s="43"/>
      <c r="G36" s="44" t="s">
        <v>35</v>
      </c>
      <c r="H36" s="45">
        <f t="shared" si="5"/>
        <v>15</v>
      </c>
      <c r="I36" s="46">
        <v>62.1</v>
      </c>
      <c r="J36" s="96">
        <f t="shared" si="6"/>
        <v>931.5</v>
      </c>
      <c r="K36" s="93">
        <f t="shared" si="7"/>
        <v>121.457043</v>
      </c>
      <c r="L36" s="68">
        <f t="shared" si="8"/>
        <v>1821.8556450000001</v>
      </c>
      <c r="N36" s="162"/>
      <c r="O36" s="163"/>
      <c r="P36" s="163"/>
    </row>
    <row r="37" spans="1:16" s="10" customFormat="1" ht="15.65" customHeight="1" x14ac:dyDescent="0.3">
      <c r="A37" s="126"/>
      <c r="B37" s="136"/>
      <c r="C37" s="40" t="s">
        <v>49</v>
      </c>
      <c r="D37" s="41" t="s">
        <v>8</v>
      </c>
      <c r="E37" s="42">
        <v>0</v>
      </c>
      <c r="F37" s="43"/>
      <c r="G37" s="44" t="s">
        <v>35</v>
      </c>
      <c r="H37" s="45">
        <f t="shared" si="5"/>
        <v>0</v>
      </c>
      <c r="I37" s="46">
        <v>62.1</v>
      </c>
      <c r="J37" s="96">
        <f t="shared" si="6"/>
        <v>0</v>
      </c>
      <c r="K37" s="93">
        <f t="shared" si="7"/>
        <v>121.457043</v>
      </c>
      <c r="L37" s="68">
        <f t="shared" si="8"/>
        <v>0</v>
      </c>
      <c r="N37" s="162"/>
      <c r="O37" s="163"/>
      <c r="P37" s="163"/>
    </row>
    <row r="38" spans="1:16" s="10" customFormat="1" ht="15.65" customHeight="1" x14ac:dyDescent="0.3">
      <c r="A38" s="126"/>
      <c r="B38" s="136"/>
      <c r="C38" s="40" t="s">
        <v>48</v>
      </c>
      <c r="D38" s="41" t="s">
        <v>8</v>
      </c>
      <c r="E38" s="42">
        <v>0</v>
      </c>
      <c r="F38" s="43"/>
      <c r="G38" s="44" t="s">
        <v>35</v>
      </c>
      <c r="H38" s="45">
        <f t="shared" si="5"/>
        <v>0</v>
      </c>
      <c r="I38" s="46">
        <v>62.1</v>
      </c>
      <c r="J38" s="96">
        <f t="shared" si="6"/>
        <v>0</v>
      </c>
      <c r="K38" s="93">
        <f t="shared" si="7"/>
        <v>121.457043</v>
      </c>
      <c r="L38" s="68">
        <f t="shared" si="8"/>
        <v>0</v>
      </c>
      <c r="N38" s="162"/>
      <c r="O38" s="163"/>
      <c r="P38" s="163"/>
    </row>
    <row r="39" spans="1:16" s="10" customFormat="1" ht="13.75" customHeight="1" x14ac:dyDescent="0.3">
      <c r="A39" s="126"/>
      <c r="B39" s="136"/>
      <c r="C39" s="47"/>
      <c r="D39" s="48" t="s">
        <v>37</v>
      </c>
      <c r="E39" s="42">
        <f>SUM(E33:E38)</f>
        <v>100</v>
      </c>
      <c r="F39" s="49"/>
      <c r="G39" s="44"/>
      <c r="H39" s="50">
        <f>SUM(H33:H38)</f>
        <v>100</v>
      </c>
      <c r="I39" s="51">
        <v>0</v>
      </c>
      <c r="J39" s="97">
        <f>SUM(J33:J38)</f>
        <v>6318</v>
      </c>
      <c r="K39" s="94"/>
      <c r="L39" s="71">
        <f>SUM(L33:L38)</f>
        <v>12356.933939999999</v>
      </c>
      <c r="N39" s="162"/>
      <c r="O39" s="163"/>
      <c r="P39" s="163"/>
    </row>
    <row r="40" spans="1:16" s="10" customFormat="1" ht="15.65" customHeight="1" x14ac:dyDescent="0.3">
      <c r="A40" s="126"/>
      <c r="B40" s="136"/>
      <c r="C40" s="40" t="s">
        <v>36</v>
      </c>
      <c r="D40" s="52" t="s">
        <v>38</v>
      </c>
      <c r="E40" s="42">
        <v>70</v>
      </c>
      <c r="F40" s="53">
        <v>0.6</v>
      </c>
      <c r="G40" s="44" t="s">
        <v>39</v>
      </c>
      <c r="H40" s="45">
        <f t="shared" ref="H40:H45" si="9">ROUND(E40/F40,0)</f>
        <v>117</v>
      </c>
      <c r="I40" s="51">
        <v>31.5</v>
      </c>
      <c r="J40" s="96">
        <f t="shared" ref="J40:J45" si="10">H40*I40</f>
        <v>3685.5</v>
      </c>
      <c r="K40" s="93">
        <f t="shared" ref="K40:K45" si="11">I40*1.95583</f>
        <v>61.608644999999996</v>
      </c>
      <c r="L40" s="68">
        <f t="shared" ref="L40:L45" si="12">H40*K40</f>
        <v>7208.2114649999994</v>
      </c>
      <c r="N40" s="162"/>
      <c r="O40" s="163"/>
      <c r="P40" s="163"/>
    </row>
    <row r="41" spans="1:16" s="10" customFormat="1" ht="16.25" customHeight="1" x14ac:dyDescent="0.3">
      <c r="A41" s="126"/>
      <c r="B41" s="136"/>
      <c r="C41" s="40" t="s">
        <v>47</v>
      </c>
      <c r="D41" s="52" t="s">
        <v>38</v>
      </c>
      <c r="E41" s="42">
        <v>10</v>
      </c>
      <c r="F41" s="53">
        <v>0.6</v>
      </c>
      <c r="G41" s="44" t="s">
        <v>39</v>
      </c>
      <c r="H41" s="45">
        <f t="shared" si="9"/>
        <v>17</v>
      </c>
      <c r="I41" s="51">
        <v>36</v>
      </c>
      <c r="J41" s="96">
        <f t="shared" si="10"/>
        <v>612</v>
      </c>
      <c r="K41" s="93">
        <f t="shared" si="11"/>
        <v>70.409880000000001</v>
      </c>
      <c r="L41" s="68">
        <f t="shared" si="12"/>
        <v>1196.9679599999999</v>
      </c>
      <c r="N41" s="162"/>
      <c r="O41" s="163"/>
      <c r="P41" s="163"/>
    </row>
    <row r="42" spans="1:16" s="10" customFormat="1" ht="16.25" customHeight="1" x14ac:dyDescent="0.3">
      <c r="A42" s="126"/>
      <c r="B42" s="136"/>
      <c r="C42" s="40" t="s">
        <v>54</v>
      </c>
      <c r="D42" s="52" t="s">
        <v>38</v>
      </c>
      <c r="E42" s="42">
        <v>11</v>
      </c>
      <c r="F42" s="53">
        <v>0.6</v>
      </c>
      <c r="G42" s="44" t="s">
        <v>39</v>
      </c>
      <c r="H42" s="45">
        <f t="shared" si="9"/>
        <v>18</v>
      </c>
      <c r="I42" s="51">
        <v>36</v>
      </c>
      <c r="J42" s="96">
        <f t="shared" si="10"/>
        <v>648</v>
      </c>
      <c r="K42" s="93">
        <f t="shared" si="11"/>
        <v>70.409880000000001</v>
      </c>
      <c r="L42" s="68">
        <f t="shared" si="12"/>
        <v>1267.3778400000001</v>
      </c>
      <c r="N42" s="162"/>
      <c r="O42" s="163"/>
      <c r="P42" s="163"/>
    </row>
    <row r="43" spans="1:16" s="10" customFormat="1" ht="16.25" customHeight="1" x14ac:dyDescent="0.3">
      <c r="A43" s="126"/>
      <c r="B43" s="136"/>
      <c r="C43" s="40" t="s">
        <v>40</v>
      </c>
      <c r="D43" s="52" t="s">
        <v>38</v>
      </c>
      <c r="E43" s="42">
        <v>30</v>
      </c>
      <c r="F43" s="53">
        <v>0.6</v>
      </c>
      <c r="G43" s="44" t="s">
        <v>39</v>
      </c>
      <c r="H43" s="45">
        <f t="shared" si="9"/>
        <v>50</v>
      </c>
      <c r="I43" s="51">
        <v>36</v>
      </c>
      <c r="J43" s="96">
        <f t="shared" si="10"/>
        <v>1800</v>
      </c>
      <c r="K43" s="93">
        <f t="shared" si="11"/>
        <v>70.409880000000001</v>
      </c>
      <c r="L43" s="68">
        <f t="shared" si="12"/>
        <v>3520.4940000000001</v>
      </c>
      <c r="N43" s="162"/>
      <c r="O43" s="163"/>
      <c r="P43" s="163"/>
    </row>
    <row r="44" spans="1:16" s="10" customFormat="1" ht="16.25" customHeight="1" x14ac:dyDescent="0.3">
      <c r="A44" s="126"/>
      <c r="B44" s="136"/>
      <c r="C44" s="40" t="s">
        <v>49</v>
      </c>
      <c r="D44" s="52" t="s">
        <v>38</v>
      </c>
      <c r="E44" s="42">
        <v>1</v>
      </c>
      <c r="F44" s="53">
        <v>0.6</v>
      </c>
      <c r="G44" s="44" t="s">
        <v>39</v>
      </c>
      <c r="H44" s="45">
        <f t="shared" si="9"/>
        <v>2</v>
      </c>
      <c r="I44" s="51">
        <v>36</v>
      </c>
      <c r="J44" s="96">
        <f t="shared" si="10"/>
        <v>72</v>
      </c>
      <c r="K44" s="93">
        <f t="shared" si="11"/>
        <v>70.409880000000001</v>
      </c>
      <c r="L44" s="68">
        <f t="shared" si="12"/>
        <v>140.81976</v>
      </c>
      <c r="N44" s="162"/>
      <c r="O44" s="163"/>
      <c r="P44" s="163"/>
    </row>
    <row r="45" spans="1:16" s="10" customFormat="1" ht="16.25" customHeight="1" x14ac:dyDescent="0.3">
      <c r="A45" s="126"/>
      <c r="B45" s="136"/>
      <c r="C45" s="40" t="s">
        <v>48</v>
      </c>
      <c r="D45" s="52" t="s">
        <v>38</v>
      </c>
      <c r="E45" s="42">
        <v>2</v>
      </c>
      <c r="F45" s="53">
        <v>0.6</v>
      </c>
      <c r="G45" s="44" t="s">
        <v>39</v>
      </c>
      <c r="H45" s="45">
        <f t="shared" si="9"/>
        <v>3</v>
      </c>
      <c r="I45" s="51">
        <v>36</v>
      </c>
      <c r="J45" s="96">
        <f t="shared" si="10"/>
        <v>108</v>
      </c>
      <c r="K45" s="93">
        <f t="shared" si="11"/>
        <v>70.409880000000001</v>
      </c>
      <c r="L45" s="68">
        <f t="shared" si="12"/>
        <v>211.22964000000002</v>
      </c>
      <c r="N45" s="162"/>
      <c r="O45" s="163"/>
      <c r="P45" s="163"/>
    </row>
    <row r="46" spans="1:16" s="10" customFormat="1" ht="13.25" customHeight="1" x14ac:dyDescent="0.3">
      <c r="A46" s="126"/>
      <c r="B46" s="136"/>
      <c r="C46" s="47"/>
      <c r="D46" s="48" t="s">
        <v>37</v>
      </c>
      <c r="E46" s="42">
        <f>SUM(E40:E45)</f>
        <v>124</v>
      </c>
      <c r="F46" s="49"/>
      <c r="G46" s="44"/>
      <c r="H46" s="50">
        <f>SUM(H40:H45)</f>
        <v>207</v>
      </c>
      <c r="I46" s="51"/>
      <c r="J46" s="97">
        <f>SUM(J40:J45)</f>
        <v>6925.5</v>
      </c>
      <c r="K46" s="94"/>
      <c r="L46" s="71">
        <f>SUM(L40:L45)</f>
        <v>13545.100665</v>
      </c>
      <c r="N46" s="162"/>
      <c r="O46" s="160"/>
      <c r="P46" s="160"/>
    </row>
    <row r="47" spans="1:16" s="10" customFormat="1" ht="14.4" customHeight="1" thickBot="1" x14ac:dyDescent="0.4">
      <c r="A47" s="126"/>
      <c r="B47" s="137"/>
      <c r="C47" s="138" t="s">
        <v>55</v>
      </c>
      <c r="D47" s="139"/>
      <c r="E47" s="54">
        <f>SUM(E32,E46,E39)</f>
        <v>260</v>
      </c>
      <c r="F47" s="55"/>
      <c r="G47" s="133"/>
      <c r="H47" s="134"/>
      <c r="I47" s="51"/>
      <c r="J47" s="98">
        <f>SUM(J32,J46,J39)</f>
        <v>15641.1</v>
      </c>
      <c r="K47" s="94"/>
      <c r="L47" s="69">
        <f>SUM(L32,L46,L39)</f>
        <v>30591.332612999999</v>
      </c>
      <c r="N47" s="160"/>
      <c r="O47" s="160"/>
      <c r="P47" s="160"/>
    </row>
    <row r="48" spans="1:16" s="10" customFormat="1" ht="13.75" customHeight="1" thickBot="1" x14ac:dyDescent="0.4">
      <c r="A48" s="127"/>
      <c r="B48" s="128" t="s">
        <v>63</v>
      </c>
      <c r="C48" s="129"/>
      <c r="D48" s="129"/>
      <c r="E48" s="56">
        <f>E47+E25</f>
        <v>293</v>
      </c>
      <c r="F48" s="130"/>
      <c r="G48" s="131"/>
      <c r="H48" s="131"/>
      <c r="I48" s="132"/>
      <c r="J48" s="99">
        <f>J47+J25</f>
        <v>17573.400000000001</v>
      </c>
      <c r="K48" s="57"/>
      <c r="L48" s="72">
        <f>L47+L25</f>
        <v>34370.582922000001</v>
      </c>
      <c r="N48" s="164"/>
      <c r="O48" s="160"/>
      <c r="P48" s="160"/>
    </row>
    <row r="49" spans="9:16" s="10" customFormat="1" ht="12.5" x14ac:dyDescent="0.35">
      <c r="N49" s="165"/>
      <c r="O49" s="160"/>
      <c r="P49" s="160"/>
    </row>
    <row r="50" spans="9:16" x14ac:dyDescent="0.35">
      <c r="I50" s="58" t="s">
        <v>41</v>
      </c>
      <c r="J50" s="59">
        <f>J48*0.05</f>
        <v>878.67000000000007</v>
      </c>
      <c r="K50" s="60"/>
      <c r="L50" s="61">
        <f>L48*0.05</f>
        <v>1718.5291461000002</v>
      </c>
    </row>
    <row r="51" spans="9:16" x14ac:dyDescent="0.35">
      <c r="I51" s="58" t="s">
        <v>42</v>
      </c>
      <c r="J51" s="65">
        <f>ROUND(J48*0.01,0)</f>
        <v>176</v>
      </c>
      <c r="K51" s="62"/>
      <c r="L51" s="61">
        <f>J51*1.95583</f>
        <v>344.22607999999997</v>
      </c>
    </row>
  </sheetData>
  <mergeCells count="23">
    <mergeCell ref="A7:A48"/>
    <mergeCell ref="B48:D48"/>
    <mergeCell ref="F48:I48"/>
    <mergeCell ref="G25:H25"/>
    <mergeCell ref="B26:B47"/>
    <mergeCell ref="C47:D47"/>
    <mergeCell ref="G47:H47"/>
    <mergeCell ref="B7:B25"/>
    <mergeCell ref="C25:D25"/>
    <mergeCell ref="A2:L2"/>
    <mergeCell ref="L4:L5"/>
    <mergeCell ref="D3:E3"/>
    <mergeCell ref="K4:K5"/>
    <mergeCell ref="A4:A5"/>
    <mergeCell ref="B4:B5"/>
    <mergeCell ref="C4:C5"/>
    <mergeCell ref="I4:I5"/>
    <mergeCell ref="J4:J5"/>
    <mergeCell ref="G4:G5"/>
    <mergeCell ref="H4:H5"/>
    <mergeCell ref="D4:D5"/>
    <mergeCell ref="E4:E5"/>
    <mergeCell ref="F4:F5"/>
  </mergeCells>
  <pageMargins left="0.70866141732283472" right="0.70866141732283472" top="0.74803149606299213" bottom="0.35433070866141736" header="0" footer="0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0"/>
  <sheetViews>
    <sheetView topLeftCell="A22" workbookViewId="0">
      <selection activeCell="J48" sqref="J48:J49"/>
    </sheetView>
  </sheetViews>
  <sheetFormatPr defaultRowHeight="14.5" x14ac:dyDescent="0.35"/>
  <cols>
    <col min="1" max="1" width="10" style="2" customWidth="1"/>
    <col min="2" max="2" width="8.81640625" style="2" customWidth="1"/>
    <col min="3" max="3" width="7.90625" style="2" customWidth="1"/>
    <col min="4" max="4" width="27.90625" style="2" customWidth="1"/>
    <col min="5" max="5" width="11" style="2" customWidth="1"/>
    <col min="6" max="6" width="10.6328125" style="2" customWidth="1"/>
    <col min="7" max="7" width="6.36328125" style="2" customWidth="1"/>
    <col min="8" max="8" width="10.36328125" style="2" customWidth="1"/>
    <col min="9" max="9" width="9.81640625" style="2" customWidth="1"/>
    <col min="10" max="10" width="12.81640625" style="2" customWidth="1"/>
    <col min="11" max="11" width="9.08984375" hidden="1" customWidth="1"/>
    <col min="12" max="12" width="12.81640625" hidden="1" customWidth="1"/>
  </cols>
  <sheetData>
    <row r="1" spans="1:12" x14ac:dyDescent="0.35">
      <c r="A1" s="4"/>
      <c r="B1" s="4"/>
      <c r="C1" s="4"/>
      <c r="D1" s="4"/>
      <c r="E1" s="4"/>
      <c r="F1" s="4"/>
      <c r="G1" s="4"/>
      <c r="H1" s="4"/>
      <c r="I1" s="4"/>
    </row>
    <row r="2" spans="1:12" ht="31.75" customHeight="1" x14ac:dyDescent="0.35">
      <c r="A2" s="144" t="s">
        <v>14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2" ht="28.75" customHeight="1" x14ac:dyDescent="0.35">
      <c r="A3" s="147" t="s">
        <v>44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</row>
    <row r="4" spans="1:12" ht="15" thickBot="1" x14ac:dyDescent="0.4">
      <c r="A4" s="3"/>
      <c r="B4" s="3"/>
      <c r="C4" s="3"/>
      <c r="D4" s="146"/>
      <c r="E4" s="146"/>
      <c r="F4" s="3"/>
      <c r="G4" s="3"/>
      <c r="H4" s="3"/>
      <c r="I4" s="4"/>
    </row>
    <row r="5" spans="1:12" s="10" customFormat="1" ht="13.5" customHeight="1" x14ac:dyDescent="0.35">
      <c r="A5" s="108" t="s">
        <v>23</v>
      </c>
      <c r="B5" s="110" t="s">
        <v>11</v>
      </c>
      <c r="C5" s="112" t="s">
        <v>13</v>
      </c>
      <c r="D5" s="120" t="s">
        <v>0</v>
      </c>
      <c r="E5" s="122" t="s">
        <v>43</v>
      </c>
      <c r="F5" s="124" t="s">
        <v>9</v>
      </c>
      <c r="G5" s="116" t="s">
        <v>10</v>
      </c>
      <c r="H5" s="118" t="s">
        <v>12</v>
      </c>
      <c r="I5" s="149" t="s">
        <v>31</v>
      </c>
      <c r="J5" s="103" t="s">
        <v>32</v>
      </c>
      <c r="K5" s="106" t="s">
        <v>29</v>
      </c>
      <c r="L5" s="103" t="s">
        <v>30</v>
      </c>
    </row>
    <row r="6" spans="1:12" s="10" customFormat="1" ht="74.25" customHeight="1" thickBot="1" x14ac:dyDescent="0.4">
      <c r="A6" s="109"/>
      <c r="B6" s="111"/>
      <c r="C6" s="113"/>
      <c r="D6" s="121"/>
      <c r="E6" s="123"/>
      <c r="F6" s="125"/>
      <c r="G6" s="117"/>
      <c r="H6" s="119"/>
      <c r="I6" s="150"/>
      <c r="J6" s="104"/>
      <c r="K6" s="107"/>
      <c r="L6" s="104"/>
    </row>
    <row r="7" spans="1:12" s="16" customFormat="1" ht="13.5" thickBot="1" x14ac:dyDescent="0.4">
      <c r="A7" s="17">
        <v>1</v>
      </c>
      <c r="B7" s="18">
        <f>A7+1</f>
        <v>2</v>
      </c>
      <c r="C7" s="11">
        <f t="shared" ref="C7:E7" si="0">B7+1</f>
        <v>3</v>
      </c>
      <c r="D7" s="12">
        <f t="shared" si="0"/>
        <v>4</v>
      </c>
      <c r="E7" s="13">
        <f t="shared" si="0"/>
        <v>5</v>
      </c>
      <c r="F7" s="23">
        <f>E7+1</f>
        <v>6</v>
      </c>
      <c r="G7" s="14">
        <f>F7+1</f>
        <v>7</v>
      </c>
      <c r="H7" s="15">
        <f>G7+1</f>
        <v>8</v>
      </c>
      <c r="I7" s="21">
        <f>F7+1</f>
        <v>7</v>
      </c>
      <c r="J7" s="22">
        <f>I7+1</f>
        <v>8</v>
      </c>
      <c r="K7" s="21">
        <f>H7+1</f>
        <v>9</v>
      </c>
      <c r="L7" s="22">
        <f>K7+1</f>
        <v>10</v>
      </c>
    </row>
    <row r="8" spans="1:12" s="10" customFormat="1" ht="15.65" customHeight="1" x14ac:dyDescent="0.3">
      <c r="A8" s="126" t="s">
        <v>62</v>
      </c>
      <c r="B8" s="135" t="s">
        <v>51</v>
      </c>
      <c r="C8" s="40" t="s">
        <v>47</v>
      </c>
      <c r="D8" s="41" t="s">
        <v>7</v>
      </c>
      <c r="E8" s="42">
        <v>0</v>
      </c>
      <c r="F8" s="43"/>
      <c r="G8" s="44" t="s">
        <v>35</v>
      </c>
      <c r="H8" s="45">
        <f>E8</f>
        <v>0</v>
      </c>
      <c r="I8" s="63">
        <v>66.599999999999994</v>
      </c>
      <c r="J8" s="87">
        <f>H8*I8</f>
        <v>0</v>
      </c>
      <c r="K8" s="84">
        <f>I8*1.95583</f>
        <v>130.25827799999999</v>
      </c>
      <c r="L8" s="75">
        <f>H8*K8</f>
        <v>0</v>
      </c>
    </row>
    <row r="9" spans="1:12" s="10" customFormat="1" ht="16.25" customHeight="1" x14ac:dyDescent="0.3">
      <c r="A9" s="126"/>
      <c r="B9" s="136"/>
      <c r="C9" s="40" t="s">
        <v>36</v>
      </c>
      <c r="D9" s="41" t="s">
        <v>7</v>
      </c>
      <c r="E9" s="42">
        <v>3</v>
      </c>
      <c r="F9" s="43"/>
      <c r="G9" s="44" t="s">
        <v>35</v>
      </c>
      <c r="H9" s="45">
        <f>E9</f>
        <v>3</v>
      </c>
      <c r="I9" s="63">
        <v>66.599999999999994</v>
      </c>
      <c r="J9" s="88">
        <f>H9*I9</f>
        <v>199.79999999999998</v>
      </c>
      <c r="K9" s="85">
        <f>I9*1.95583</f>
        <v>130.25827799999999</v>
      </c>
      <c r="L9" s="73">
        <f>H9*K9</f>
        <v>390.77483399999994</v>
      </c>
    </row>
    <row r="10" spans="1:12" s="10" customFormat="1" ht="16.25" customHeight="1" x14ac:dyDescent="0.3">
      <c r="A10" s="126"/>
      <c r="B10" s="136"/>
      <c r="C10" s="40" t="s">
        <v>40</v>
      </c>
      <c r="D10" s="41" t="s">
        <v>7</v>
      </c>
      <c r="E10" s="42">
        <v>0</v>
      </c>
      <c r="F10" s="43"/>
      <c r="G10" s="44" t="s">
        <v>35</v>
      </c>
      <c r="H10" s="45">
        <f>E10</f>
        <v>0</v>
      </c>
      <c r="I10" s="63">
        <v>63.9</v>
      </c>
      <c r="J10" s="88">
        <f>H10*I10</f>
        <v>0</v>
      </c>
      <c r="K10" s="85">
        <f>I10*1.95583</f>
        <v>124.977537</v>
      </c>
      <c r="L10" s="73">
        <f>H10*K10</f>
        <v>0</v>
      </c>
    </row>
    <row r="11" spans="1:12" s="10" customFormat="1" ht="16.25" customHeight="1" x14ac:dyDescent="0.3">
      <c r="A11" s="126"/>
      <c r="B11" s="136"/>
      <c r="C11" s="40" t="s">
        <v>48</v>
      </c>
      <c r="D11" s="41" t="s">
        <v>7</v>
      </c>
      <c r="E11" s="42">
        <v>0</v>
      </c>
      <c r="F11" s="43"/>
      <c r="G11" s="44" t="s">
        <v>35</v>
      </c>
      <c r="H11" s="45">
        <f>E11</f>
        <v>0</v>
      </c>
      <c r="I11" s="63">
        <v>66.599999999999994</v>
      </c>
      <c r="J11" s="88">
        <f>H11*I11</f>
        <v>0</v>
      </c>
      <c r="K11" s="85">
        <f>I11*1.95583</f>
        <v>130.25827799999999</v>
      </c>
      <c r="L11" s="73">
        <f>H11*K11</f>
        <v>0</v>
      </c>
    </row>
    <row r="12" spans="1:12" s="10" customFormat="1" ht="16.25" customHeight="1" x14ac:dyDescent="0.3">
      <c r="A12" s="126"/>
      <c r="B12" s="136"/>
      <c r="C12" s="40" t="s">
        <v>49</v>
      </c>
      <c r="D12" s="41" t="s">
        <v>7</v>
      </c>
      <c r="E12" s="42">
        <v>0</v>
      </c>
      <c r="F12" s="43"/>
      <c r="G12" s="44" t="s">
        <v>35</v>
      </c>
      <c r="H12" s="45">
        <f>E12</f>
        <v>0</v>
      </c>
      <c r="I12" s="63">
        <v>66.599999999999994</v>
      </c>
      <c r="J12" s="88">
        <f>H12*I12</f>
        <v>0</v>
      </c>
      <c r="K12" s="85">
        <f>I12*1.95583</f>
        <v>130.25827799999999</v>
      </c>
      <c r="L12" s="73">
        <f>H12*K12</f>
        <v>0</v>
      </c>
    </row>
    <row r="13" spans="1:12" s="10" customFormat="1" ht="13.25" customHeight="1" x14ac:dyDescent="0.3">
      <c r="A13" s="126"/>
      <c r="B13" s="136"/>
      <c r="C13" s="47"/>
      <c r="D13" s="48" t="s">
        <v>37</v>
      </c>
      <c r="E13" s="42">
        <f>SUM(E8:E12)</f>
        <v>3</v>
      </c>
      <c r="F13" s="49"/>
      <c r="G13" s="44"/>
      <c r="H13" s="50">
        <f>SUM(H8:H12)</f>
        <v>3</v>
      </c>
      <c r="I13" s="64">
        <v>0</v>
      </c>
      <c r="J13" s="89">
        <f>SUM(J8:J12)</f>
        <v>199.79999999999998</v>
      </c>
      <c r="K13" s="86"/>
      <c r="L13" s="76">
        <f>SUM(L8:L12)</f>
        <v>390.77483399999994</v>
      </c>
    </row>
    <row r="14" spans="1:12" s="10" customFormat="1" ht="16.25" customHeight="1" x14ac:dyDescent="0.3">
      <c r="A14" s="126"/>
      <c r="B14" s="136"/>
      <c r="C14" s="40" t="s">
        <v>47</v>
      </c>
      <c r="D14" s="41" t="s">
        <v>8</v>
      </c>
      <c r="E14" s="42">
        <v>0</v>
      </c>
      <c r="F14" s="43"/>
      <c r="G14" s="44" t="s">
        <v>35</v>
      </c>
      <c r="H14" s="45">
        <f>E14</f>
        <v>0</v>
      </c>
      <c r="I14" s="63">
        <v>62.1</v>
      </c>
      <c r="J14" s="88">
        <f>H14*I14</f>
        <v>0</v>
      </c>
      <c r="K14" s="85">
        <f>I14*1.95583</f>
        <v>121.457043</v>
      </c>
      <c r="L14" s="73">
        <f>H14*K14</f>
        <v>0</v>
      </c>
    </row>
    <row r="15" spans="1:12" s="10" customFormat="1" ht="15.65" customHeight="1" x14ac:dyDescent="0.3">
      <c r="A15" s="126"/>
      <c r="B15" s="136"/>
      <c r="C15" s="40" t="s">
        <v>36</v>
      </c>
      <c r="D15" s="41" t="s">
        <v>8</v>
      </c>
      <c r="E15" s="42">
        <v>13</v>
      </c>
      <c r="F15" s="43"/>
      <c r="G15" s="44" t="s">
        <v>35</v>
      </c>
      <c r="H15" s="45">
        <f>E15</f>
        <v>13</v>
      </c>
      <c r="I15" s="63">
        <v>62.1</v>
      </c>
      <c r="J15" s="88">
        <f>H15*I15</f>
        <v>807.30000000000007</v>
      </c>
      <c r="K15" s="85">
        <f>I15*1.95583</f>
        <v>121.457043</v>
      </c>
      <c r="L15" s="73">
        <f>H15*K15</f>
        <v>1578.9415589999999</v>
      </c>
    </row>
    <row r="16" spans="1:12" s="10" customFormat="1" ht="15.65" customHeight="1" x14ac:dyDescent="0.3">
      <c r="A16" s="126"/>
      <c r="B16" s="136"/>
      <c r="C16" s="40" t="s">
        <v>40</v>
      </c>
      <c r="D16" s="41" t="s">
        <v>8</v>
      </c>
      <c r="E16" s="42">
        <v>2</v>
      </c>
      <c r="F16" s="43"/>
      <c r="G16" s="44" t="s">
        <v>35</v>
      </c>
      <c r="H16" s="45">
        <f>E16</f>
        <v>2</v>
      </c>
      <c r="I16" s="63">
        <v>62.1</v>
      </c>
      <c r="J16" s="88">
        <f>H16*I16</f>
        <v>124.2</v>
      </c>
      <c r="K16" s="85">
        <f>I16*1.95583</f>
        <v>121.457043</v>
      </c>
      <c r="L16" s="73">
        <f>H16*K16</f>
        <v>242.914086</v>
      </c>
    </row>
    <row r="17" spans="1:12" s="10" customFormat="1" ht="15.65" customHeight="1" x14ac:dyDescent="0.3">
      <c r="A17" s="126"/>
      <c r="B17" s="136"/>
      <c r="C17" s="40" t="s">
        <v>48</v>
      </c>
      <c r="D17" s="41" t="s">
        <v>8</v>
      </c>
      <c r="E17" s="42">
        <v>0</v>
      </c>
      <c r="F17" s="43"/>
      <c r="G17" s="44" t="s">
        <v>35</v>
      </c>
      <c r="H17" s="45">
        <f>E17</f>
        <v>0</v>
      </c>
      <c r="I17" s="63">
        <v>62.1</v>
      </c>
      <c r="J17" s="88">
        <f>H17*I17</f>
        <v>0</v>
      </c>
      <c r="K17" s="85">
        <f>I17*1.95583</f>
        <v>121.457043</v>
      </c>
      <c r="L17" s="73">
        <f>H17*K17</f>
        <v>0</v>
      </c>
    </row>
    <row r="18" spans="1:12" s="10" customFormat="1" ht="15.65" customHeight="1" x14ac:dyDescent="0.3">
      <c r="A18" s="126"/>
      <c r="B18" s="136"/>
      <c r="C18" s="40" t="s">
        <v>49</v>
      </c>
      <c r="D18" s="41" t="s">
        <v>8</v>
      </c>
      <c r="E18" s="42">
        <v>0</v>
      </c>
      <c r="F18" s="43"/>
      <c r="G18" s="44" t="s">
        <v>35</v>
      </c>
      <c r="H18" s="45">
        <f>E18</f>
        <v>0</v>
      </c>
      <c r="I18" s="63">
        <v>62.1</v>
      </c>
      <c r="J18" s="88">
        <f>H18*I18</f>
        <v>0</v>
      </c>
      <c r="K18" s="85">
        <f>I18*1.95583</f>
        <v>121.457043</v>
      </c>
      <c r="L18" s="73">
        <f>H18*K18</f>
        <v>0</v>
      </c>
    </row>
    <row r="19" spans="1:12" s="10" customFormat="1" ht="13.75" customHeight="1" x14ac:dyDescent="0.3">
      <c r="A19" s="126"/>
      <c r="B19" s="136"/>
      <c r="C19" s="47"/>
      <c r="D19" s="48" t="s">
        <v>37</v>
      </c>
      <c r="E19" s="42">
        <f>SUM(E14:E18)</f>
        <v>15</v>
      </c>
      <c r="F19" s="49"/>
      <c r="G19" s="44"/>
      <c r="H19" s="50">
        <f>SUM(H14:H18)</f>
        <v>15</v>
      </c>
      <c r="I19" s="64">
        <v>0</v>
      </c>
      <c r="J19" s="89">
        <f>SUM(J14:J18)</f>
        <v>931.50000000000011</v>
      </c>
      <c r="K19" s="86"/>
      <c r="L19" s="76">
        <f>SUM(L14:L18)</f>
        <v>1821.8556449999999</v>
      </c>
    </row>
    <row r="20" spans="1:12" s="10" customFormat="1" ht="15.65" customHeight="1" x14ac:dyDescent="0.3">
      <c r="A20" s="126"/>
      <c r="B20" s="136"/>
      <c r="C20" s="40" t="s">
        <v>47</v>
      </c>
      <c r="D20" s="52" t="s">
        <v>38</v>
      </c>
      <c r="E20" s="42">
        <v>0</v>
      </c>
      <c r="F20" s="53">
        <v>0.6</v>
      </c>
      <c r="G20" s="44" t="s">
        <v>39</v>
      </c>
      <c r="H20" s="45">
        <f>ROUND(E20/F20,0)</f>
        <v>0</v>
      </c>
      <c r="I20" s="64">
        <v>36</v>
      </c>
      <c r="J20" s="88">
        <f>H20*I20</f>
        <v>0</v>
      </c>
      <c r="K20" s="85">
        <f>I20*1.95583</f>
        <v>70.409880000000001</v>
      </c>
      <c r="L20" s="73">
        <f>H20*K20</f>
        <v>0</v>
      </c>
    </row>
    <row r="21" spans="1:12" s="10" customFormat="1" ht="16.25" customHeight="1" x14ac:dyDescent="0.3">
      <c r="A21" s="126"/>
      <c r="B21" s="136"/>
      <c r="C21" s="40" t="s">
        <v>36</v>
      </c>
      <c r="D21" s="52" t="s">
        <v>38</v>
      </c>
      <c r="E21" s="42">
        <v>13</v>
      </c>
      <c r="F21" s="53">
        <v>0.6</v>
      </c>
      <c r="G21" s="44" t="s">
        <v>39</v>
      </c>
      <c r="H21" s="45">
        <f>ROUND(E21/F21,0)</f>
        <v>22</v>
      </c>
      <c r="I21" s="64">
        <v>31.5</v>
      </c>
      <c r="J21" s="88">
        <f>H21*I21</f>
        <v>693</v>
      </c>
      <c r="K21" s="85">
        <f>I21*1.95583</f>
        <v>61.608644999999996</v>
      </c>
      <c r="L21" s="73">
        <f>H21*K21</f>
        <v>1355.3901899999998</v>
      </c>
    </row>
    <row r="22" spans="1:12" s="10" customFormat="1" ht="16.25" customHeight="1" x14ac:dyDescent="0.3">
      <c r="A22" s="126"/>
      <c r="B22" s="136"/>
      <c r="C22" s="40" t="s">
        <v>40</v>
      </c>
      <c r="D22" s="52" t="s">
        <v>38</v>
      </c>
      <c r="E22" s="42">
        <v>2</v>
      </c>
      <c r="F22" s="53">
        <v>0.6</v>
      </c>
      <c r="G22" s="44" t="s">
        <v>39</v>
      </c>
      <c r="H22" s="45">
        <f>ROUND(E22/F22,0)</f>
        <v>3</v>
      </c>
      <c r="I22" s="64">
        <v>36</v>
      </c>
      <c r="J22" s="88">
        <f>H22*I22</f>
        <v>108</v>
      </c>
      <c r="K22" s="85">
        <f>I22*1.95583</f>
        <v>70.409880000000001</v>
      </c>
      <c r="L22" s="73">
        <f>H22*K22</f>
        <v>211.22964000000002</v>
      </c>
    </row>
    <row r="23" spans="1:12" s="10" customFormat="1" ht="16.25" customHeight="1" x14ac:dyDescent="0.3">
      <c r="A23" s="126"/>
      <c r="B23" s="136"/>
      <c r="C23" s="40" t="s">
        <v>48</v>
      </c>
      <c r="D23" s="52" t="s">
        <v>38</v>
      </c>
      <c r="E23" s="42">
        <v>0</v>
      </c>
      <c r="F23" s="53">
        <v>0.6</v>
      </c>
      <c r="G23" s="44" t="s">
        <v>39</v>
      </c>
      <c r="H23" s="45">
        <f>ROUND(E23/F23,0)</f>
        <v>0</v>
      </c>
      <c r="I23" s="64">
        <v>36</v>
      </c>
      <c r="J23" s="88">
        <f>H23*I23</f>
        <v>0</v>
      </c>
      <c r="K23" s="85">
        <f>I23*1.95583</f>
        <v>70.409880000000001</v>
      </c>
      <c r="L23" s="73">
        <f>H23*K23</f>
        <v>0</v>
      </c>
    </row>
    <row r="24" spans="1:12" s="10" customFormat="1" ht="16.25" customHeight="1" x14ac:dyDescent="0.3">
      <c r="A24" s="126"/>
      <c r="B24" s="136"/>
      <c r="C24" s="40" t="s">
        <v>49</v>
      </c>
      <c r="D24" s="52" t="s">
        <v>38</v>
      </c>
      <c r="E24" s="42">
        <v>0</v>
      </c>
      <c r="F24" s="53">
        <v>0.6</v>
      </c>
      <c r="G24" s="44" t="s">
        <v>39</v>
      </c>
      <c r="H24" s="45">
        <f>ROUND(E24/F24,0)</f>
        <v>0</v>
      </c>
      <c r="I24" s="64">
        <v>36</v>
      </c>
      <c r="J24" s="88">
        <f>H24*I24</f>
        <v>0</v>
      </c>
      <c r="K24" s="85">
        <f>I24*1.95583</f>
        <v>70.409880000000001</v>
      </c>
      <c r="L24" s="73">
        <f>H24*K24</f>
        <v>0</v>
      </c>
    </row>
    <row r="25" spans="1:12" s="10" customFormat="1" ht="13.25" customHeight="1" x14ac:dyDescent="0.3">
      <c r="A25" s="126"/>
      <c r="B25" s="136"/>
      <c r="C25" s="47"/>
      <c r="D25" s="48" t="s">
        <v>37</v>
      </c>
      <c r="E25" s="42">
        <f>SUM(E20:E24)</f>
        <v>15</v>
      </c>
      <c r="F25" s="49"/>
      <c r="G25" s="44"/>
      <c r="H25" s="50">
        <f>SUM(H20:H24)</f>
        <v>25</v>
      </c>
      <c r="I25" s="64">
        <v>0</v>
      </c>
      <c r="J25" s="89">
        <f>SUM(J20:J24)</f>
        <v>801</v>
      </c>
      <c r="K25" s="86"/>
      <c r="L25" s="76">
        <f>SUM(L20:L24)</f>
        <v>1566.6198299999999</v>
      </c>
    </row>
    <row r="26" spans="1:12" s="10" customFormat="1" ht="14.4" customHeight="1" x14ac:dyDescent="0.35">
      <c r="A26" s="126"/>
      <c r="B26" s="137"/>
      <c r="C26" s="138" t="s">
        <v>52</v>
      </c>
      <c r="D26" s="139"/>
      <c r="E26" s="54">
        <f>SUM(E13,E25,E19)</f>
        <v>33</v>
      </c>
      <c r="F26" s="55"/>
      <c r="G26" s="133"/>
      <c r="H26" s="134"/>
      <c r="I26" s="64">
        <v>0</v>
      </c>
      <c r="J26" s="90">
        <f>SUM(J13,J25,J19)</f>
        <v>1932.3000000000002</v>
      </c>
      <c r="K26" s="86"/>
      <c r="L26" s="74">
        <f>SUM(L13,L25,L19)</f>
        <v>3779.250309</v>
      </c>
    </row>
    <row r="27" spans="1:12" s="10" customFormat="1" ht="15.65" customHeight="1" x14ac:dyDescent="0.3">
      <c r="A27" s="126"/>
      <c r="B27" s="135" t="s">
        <v>53</v>
      </c>
      <c r="C27" s="40" t="s">
        <v>36</v>
      </c>
      <c r="D27" s="41" t="s">
        <v>7</v>
      </c>
      <c r="E27" s="42">
        <v>36</v>
      </c>
      <c r="F27" s="43"/>
      <c r="G27" s="44" t="s">
        <v>35</v>
      </c>
      <c r="H27" s="45">
        <f t="shared" ref="H27:H32" si="1">E27</f>
        <v>36</v>
      </c>
      <c r="I27" s="63">
        <v>66.599999999999994</v>
      </c>
      <c r="J27" s="87">
        <f t="shared" ref="J27:J32" si="2">H27*I27</f>
        <v>2397.6</v>
      </c>
      <c r="K27" s="84">
        <f t="shared" ref="K27:K32" si="3">I27*1.95583</f>
        <v>130.25827799999999</v>
      </c>
      <c r="L27" s="75">
        <f t="shared" ref="L27:L32" si="4">H27*K27</f>
        <v>4689.2980079999998</v>
      </c>
    </row>
    <row r="28" spans="1:12" s="10" customFormat="1" ht="16.25" customHeight="1" x14ac:dyDescent="0.3">
      <c r="A28" s="126"/>
      <c r="B28" s="136"/>
      <c r="C28" s="40" t="s">
        <v>47</v>
      </c>
      <c r="D28" s="41" t="s">
        <v>7</v>
      </c>
      <c r="E28" s="42">
        <v>0</v>
      </c>
      <c r="F28" s="43"/>
      <c r="G28" s="44" t="s">
        <v>35</v>
      </c>
      <c r="H28" s="45">
        <f t="shared" si="1"/>
        <v>0</v>
      </c>
      <c r="I28" s="63">
        <v>66.599999999999994</v>
      </c>
      <c r="J28" s="88">
        <f t="shared" si="2"/>
        <v>0</v>
      </c>
      <c r="K28" s="85">
        <f t="shared" si="3"/>
        <v>130.25827799999999</v>
      </c>
      <c r="L28" s="73">
        <f t="shared" si="4"/>
        <v>0</v>
      </c>
    </row>
    <row r="29" spans="1:12" s="10" customFormat="1" ht="16.25" customHeight="1" x14ac:dyDescent="0.3">
      <c r="A29" s="126"/>
      <c r="B29" s="136"/>
      <c r="C29" s="40" t="s">
        <v>54</v>
      </c>
      <c r="D29" s="41" t="s">
        <v>7</v>
      </c>
      <c r="E29" s="42">
        <v>0</v>
      </c>
      <c r="F29" s="43"/>
      <c r="G29" s="44" t="s">
        <v>35</v>
      </c>
      <c r="H29" s="45">
        <f t="shared" si="1"/>
        <v>0</v>
      </c>
      <c r="I29" s="63">
        <v>87.3</v>
      </c>
      <c r="J29" s="88">
        <f t="shared" si="2"/>
        <v>0</v>
      </c>
      <c r="K29" s="85">
        <f t="shared" si="3"/>
        <v>170.74395899999999</v>
      </c>
      <c r="L29" s="73">
        <f t="shared" si="4"/>
        <v>0</v>
      </c>
    </row>
    <row r="30" spans="1:12" s="10" customFormat="1" ht="16.25" customHeight="1" x14ac:dyDescent="0.3">
      <c r="A30" s="126"/>
      <c r="B30" s="136"/>
      <c r="C30" s="40" t="s">
        <v>40</v>
      </c>
      <c r="D30" s="41" t="s">
        <v>7</v>
      </c>
      <c r="E30" s="42">
        <v>0</v>
      </c>
      <c r="F30" s="43"/>
      <c r="G30" s="44" t="s">
        <v>35</v>
      </c>
      <c r="H30" s="45">
        <f t="shared" si="1"/>
        <v>0</v>
      </c>
      <c r="I30" s="63">
        <v>63.9</v>
      </c>
      <c r="J30" s="88">
        <f t="shared" si="2"/>
        <v>0</v>
      </c>
      <c r="K30" s="85">
        <f t="shared" si="3"/>
        <v>124.977537</v>
      </c>
      <c r="L30" s="73">
        <f t="shared" si="4"/>
        <v>0</v>
      </c>
    </row>
    <row r="31" spans="1:12" s="10" customFormat="1" ht="16.25" customHeight="1" x14ac:dyDescent="0.3">
      <c r="A31" s="126"/>
      <c r="B31" s="136"/>
      <c r="C31" s="40" t="s">
        <v>49</v>
      </c>
      <c r="D31" s="41" t="s">
        <v>7</v>
      </c>
      <c r="E31" s="42">
        <v>0</v>
      </c>
      <c r="F31" s="43"/>
      <c r="G31" s="44" t="s">
        <v>35</v>
      </c>
      <c r="H31" s="45">
        <f t="shared" si="1"/>
        <v>0</v>
      </c>
      <c r="I31" s="63">
        <v>66.599999999999994</v>
      </c>
      <c r="J31" s="88">
        <f t="shared" si="2"/>
        <v>0</v>
      </c>
      <c r="K31" s="85">
        <f t="shared" si="3"/>
        <v>130.25827799999999</v>
      </c>
      <c r="L31" s="73">
        <f t="shared" si="4"/>
        <v>0</v>
      </c>
    </row>
    <row r="32" spans="1:12" s="10" customFormat="1" ht="16.25" customHeight="1" x14ac:dyDescent="0.3">
      <c r="A32" s="126"/>
      <c r="B32" s="136"/>
      <c r="C32" s="40" t="s">
        <v>48</v>
      </c>
      <c r="D32" s="41" t="s">
        <v>7</v>
      </c>
      <c r="E32" s="42">
        <v>0</v>
      </c>
      <c r="F32" s="43"/>
      <c r="G32" s="44" t="s">
        <v>35</v>
      </c>
      <c r="H32" s="45">
        <f t="shared" si="1"/>
        <v>0</v>
      </c>
      <c r="I32" s="63">
        <v>66.599999999999994</v>
      </c>
      <c r="J32" s="88">
        <f t="shared" si="2"/>
        <v>0</v>
      </c>
      <c r="K32" s="85">
        <f t="shared" si="3"/>
        <v>130.25827799999999</v>
      </c>
      <c r="L32" s="73">
        <f t="shared" si="4"/>
        <v>0</v>
      </c>
    </row>
    <row r="33" spans="1:12" s="10" customFormat="1" ht="13.25" customHeight="1" x14ac:dyDescent="0.3">
      <c r="A33" s="126"/>
      <c r="B33" s="136"/>
      <c r="C33" s="47"/>
      <c r="D33" s="48" t="s">
        <v>37</v>
      </c>
      <c r="E33" s="42">
        <f>SUM(E27:E32)</f>
        <v>36</v>
      </c>
      <c r="F33" s="49"/>
      <c r="G33" s="44"/>
      <c r="H33" s="50">
        <f>SUM(H27:H32)</f>
        <v>36</v>
      </c>
      <c r="I33" s="64">
        <v>0</v>
      </c>
      <c r="J33" s="89">
        <f>SUM(J27:J32)</f>
        <v>2397.6</v>
      </c>
      <c r="K33" s="86"/>
      <c r="L33" s="76">
        <f>SUM(L27:L32)</f>
        <v>4689.2980079999998</v>
      </c>
    </row>
    <row r="34" spans="1:12" s="10" customFormat="1" ht="16.25" customHeight="1" x14ac:dyDescent="0.3">
      <c r="A34" s="126"/>
      <c r="B34" s="136"/>
      <c r="C34" s="40" t="s">
        <v>36</v>
      </c>
      <c r="D34" s="41" t="s">
        <v>8</v>
      </c>
      <c r="E34" s="42">
        <v>70</v>
      </c>
      <c r="F34" s="43"/>
      <c r="G34" s="44" t="s">
        <v>35</v>
      </c>
      <c r="H34" s="45">
        <f t="shared" ref="H34:H39" si="5">E34</f>
        <v>70</v>
      </c>
      <c r="I34" s="63">
        <v>62.1</v>
      </c>
      <c r="J34" s="88">
        <f t="shared" ref="J34:J39" si="6">H34*I34</f>
        <v>4347</v>
      </c>
      <c r="K34" s="85">
        <f t="shared" ref="K34:K39" si="7">I34*1.95583</f>
        <v>121.457043</v>
      </c>
      <c r="L34" s="73">
        <f t="shared" ref="L34:L39" si="8">H34*K34</f>
        <v>8501.9930100000001</v>
      </c>
    </row>
    <row r="35" spans="1:12" s="10" customFormat="1" ht="15.65" customHeight="1" x14ac:dyDescent="0.3">
      <c r="A35" s="126"/>
      <c r="B35" s="136"/>
      <c r="C35" s="40" t="s">
        <v>47</v>
      </c>
      <c r="D35" s="41" t="s">
        <v>8</v>
      </c>
      <c r="E35" s="42">
        <v>5</v>
      </c>
      <c r="F35" s="43"/>
      <c r="G35" s="44" t="s">
        <v>35</v>
      </c>
      <c r="H35" s="45">
        <f t="shared" si="5"/>
        <v>5</v>
      </c>
      <c r="I35" s="63">
        <v>62.1</v>
      </c>
      <c r="J35" s="88">
        <f t="shared" si="6"/>
        <v>310.5</v>
      </c>
      <c r="K35" s="85">
        <f t="shared" si="7"/>
        <v>121.457043</v>
      </c>
      <c r="L35" s="73">
        <f t="shared" si="8"/>
        <v>607.28521499999999</v>
      </c>
    </row>
    <row r="36" spans="1:12" s="10" customFormat="1" ht="15.65" customHeight="1" x14ac:dyDescent="0.3">
      <c r="A36" s="126"/>
      <c r="B36" s="136"/>
      <c r="C36" s="40" t="s">
        <v>54</v>
      </c>
      <c r="D36" s="41" t="s">
        <v>8</v>
      </c>
      <c r="E36" s="42">
        <v>10</v>
      </c>
      <c r="F36" s="43"/>
      <c r="G36" s="44" t="s">
        <v>35</v>
      </c>
      <c r="H36" s="45">
        <f t="shared" si="5"/>
        <v>10</v>
      </c>
      <c r="I36" s="63">
        <v>72.900000000000006</v>
      </c>
      <c r="J36" s="88">
        <f t="shared" si="6"/>
        <v>729</v>
      </c>
      <c r="K36" s="85">
        <f t="shared" si="7"/>
        <v>142.58000699999999</v>
      </c>
      <c r="L36" s="73">
        <f t="shared" si="8"/>
        <v>1425.80007</v>
      </c>
    </row>
    <row r="37" spans="1:12" s="10" customFormat="1" ht="15.65" customHeight="1" x14ac:dyDescent="0.3">
      <c r="A37" s="126"/>
      <c r="B37" s="136"/>
      <c r="C37" s="40" t="s">
        <v>40</v>
      </c>
      <c r="D37" s="41" t="s">
        <v>8</v>
      </c>
      <c r="E37" s="42">
        <v>15</v>
      </c>
      <c r="F37" s="43"/>
      <c r="G37" s="44" t="s">
        <v>35</v>
      </c>
      <c r="H37" s="45">
        <f t="shared" si="5"/>
        <v>15</v>
      </c>
      <c r="I37" s="63">
        <v>62.1</v>
      </c>
      <c r="J37" s="88">
        <f t="shared" si="6"/>
        <v>931.5</v>
      </c>
      <c r="K37" s="85">
        <f t="shared" si="7"/>
        <v>121.457043</v>
      </c>
      <c r="L37" s="73">
        <f t="shared" si="8"/>
        <v>1821.8556450000001</v>
      </c>
    </row>
    <row r="38" spans="1:12" s="10" customFormat="1" ht="15.65" customHeight="1" x14ac:dyDescent="0.3">
      <c r="A38" s="126"/>
      <c r="B38" s="136"/>
      <c r="C38" s="40" t="s">
        <v>49</v>
      </c>
      <c r="D38" s="41" t="s">
        <v>8</v>
      </c>
      <c r="E38" s="42">
        <v>0</v>
      </c>
      <c r="F38" s="43"/>
      <c r="G38" s="44" t="s">
        <v>35</v>
      </c>
      <c r="H38" s="45">
        <f t="shared" si="5"/>
        <v>0</v>
      </c>
      <c r="I38" s="63">
        <v>62.1</v>
      </c>
      <c r="J38" s="88">
        <f t="shared" si="6"/>
        <v>0</v>
      </c>
      <c r="K38" s="85">
        <f t="shared" si="7"/>
        <v>121.457043</v>
      </c>
      <c r="L38" s="73">
        <f t="shared" si="8"/>
        <v>0</v>
      </c>
    </row>
    <row r="39" spans="1:12" s="10" customFormat="1" ht="15.65" customHeight="1" x14ac:dyDescent="0.3">
      <c r="A39" s="126"/>
      <c r="B39" s="136"/>
      <c r="C39" s="40" t="s">
        <v>48</v>
      </c>
      <c r="D39" s="41" t="s">
        <v>8</v>
      </c>
      <c r="E39" s="42">
        <v>0</v>
      </c>
      <c r="F39" s="43"/>
      <c r="G39" s="44" t="s">
        <v>35</v>
      </c>
      <c r="H39" s="45">
        <f t="shared" si="5"/>
        <v>0</v>
      </c>
      <c r="I39" s="63">
        <v>62.1</v>
      </c>
      <c r="J39" s="88">
        <f t="shared" si="6"/>
        <v>0</v>
      </c>
      <c r="K39" s="85">
        <f t="shared" si="7"/>
        <v>121.457043</v>
      </c>
      <c r="L39" s="73">
        <f t="shared" si="8"/>
        <v>0</v>
      </c>
    </row>
    <row r="40" spans="1:12" s="10" customFormat="1" ht="13.75" customHeight="1" x14ac:dyDescent="0.3">
      <c r="A40" s="126"/>
      <c r="B40" s="136"/>
      <c r="C40" s="47"/>
      <c r="D40" s="48" t="s">
        <v>37</v>
      </c>
      <c r="E40" s="42">
        <f>SUM(E34:E39)</f>
        <v>100</v>
      </c>
      <c r="F40" s="49"/>
      <c r="G40" s="44"/>
      <c r="H40" s="50">
        <f>SUM(H34:H39)</f>
        <v>100</v>
      </c>
      <c r="I40" s="64">
        <v>0</v>
      </c>
      <c r="J40" s="89">
        <f>SUM(J34:J39)</f>
        <v>6318</v>
      </c>
      <c r="K40" s="86"/>
      <c r="L40" s="76">
        <f>SUM(L34:L39)</f>
        <v>12356.933939999999</v>
      </c>
    </row>
    <row r="41" spans="1:12" s="10" customFormat="1" ht="15.65" customHeight="1" x14ac:dyDescent="0.3">
      <c r="A41" s="126"/>
      <c r="B41" s="136"/>
      <c r="C41" s="40" t="s">
        <v>36</v>
      </c>
      <c r="D41" s="52" t="s">
        <v>38</v>
      </c>
      <c r="E41" s="42">
        <v>70</v>
      </c>
      <c r="F41" s="53">
        <v>0.6</v>
      </c>
      <c r="G41" s="44" t="s">
        <v>39</v>
      </c>
      <c r="H41" s="45">
        <f t="shared" ref="H41:H46" si="9">ROUND(E41/F41,0)</f>
        <v>117</v>
      </c>
      <c r="I41" s="64">
        <v>31.5</v>
      </c>
      <c r="J41" s="88">
        <f t="shared" ref="J41:J46" si="10">H41*I41</f>
        <v>3685.5</v>
      </c>
      <c r="K41" s="85">
        <f t="shared" ref="K41:K46" si="11">I41*1.95583</f>
        <v>61.608644999999996</v>
      </c>
      <c r="L41" s="73">
        <f t="shared" ref="L41:L46" si="12">H41*K41</f>
        <v>7208.2114649999994</v>
      </c>
    </row>
    <row r="42" spans="1:12" s="10" customFormat="1" ht="16.25" customHeight="1" x14ac:dyDescent="0.3">
      <c r="A42" s="126"/>
      <c r="B42" s="136"/>
      <c r="C42" s="40" t="s">
        <v>47</v>
      </c>
      <c r="D42" s="52" t="s">
        <v>38</v>
      </c>
      <c r="E42" s="42">
        <v>10</v>
      </c>
      <c r="F42" s="53">
        <v>0.6</v>
      </c>
      <c r="G42" s="44" t="s">
        <v>39</v>
      </c>
      <c r="H42" s="45">
        <f t="shared" si="9"/>
        <v>17</v>
      </c>
      <c r="I42" s="64">
        <v>36</v>
      </c>
      <c r="J42" s="88">
        <f t="shared" si="10"/>
        <v>612</v>
      </c>
      <c r="K42" s="85">
        <f t="shared" si="11"/>
        <v>70.409880000000001</v>
      </c>
      <c r="L42" s="73">
        <f t="shared" si="12"/>
        <v>1196.9679599999999</v>
      </c>
    </row>
    <row r="43" spans="1:12" s="10" customFormat="1" ht="16.25" customHeight="1" x14ac:dyDescent="0.3">
      <c r="A43" s="126"/>
      <c r="B43" s="136"/>
      <c r="C43" s="40" t="s">
        <v>54</v>
      </c>
      <c r="D43" s="52" t="s">
        <v>38</v>
      </c>
      <c r="E43" s="42">
        <v>11</v>
      </c>
      <c r="F43" s="53">
        <v>0.6</v>
      </c>
      <c r="G43" s="44" t="s">
        <v>39</v>
      </c>
      <c r="H43" s="45">
        <f t="shared" si="9"/>
        <v>18</v>
      </c>
      <c r="I43" s="64">
        <v>36</v>
      </c>
      <c r="J43" s="88">
        <f t="shared" si="10"/>
        <v>648</v>
      </c>
      <c r="K43" s="85">
        <f t="shared" si="11"/>
        <v>70.409880000000001</v>
      </c>
      <c r="L43" s="73">
        <f t="shared" si="12"/>
        <v>1267.3778400000001</v>
      </c>
    </row>
    <row r="44" spans="1:12" s="10" customFormat="1" ht="16.25" customHeight="1" x14ac:dyDescent="0.3">
      <c r="A44" s="126"/>
      <c r="B44" s="136"/>
      <c r="C44" s="40" t="s">
        <v>40</v>
      </c>
      <c r="D44" s="52" t="s">
        <v>38</v>
      </c>
      <c r="E44" s="42">
        <v>30</v>
      </c>
      <c r="F44" s="53">
        <v>0.6</v>
      </c>
      <c r="G44" s="44" t="s">
        <v>39</v>
      </c>
      <c r="H44" s="45">
        <f t="shared" si="9"/>
        <v>50</v>
      </c>
      <c r="I44" s="64">
        <v>36</v>
      </c>
      <c r="J44" s="88">
        <f t="shared" si="10"/>
        <v>1800</v>
      </c>
      <c r="K44" s="85">
        <f t="shared" si="11"/>
        <v>70.409880000000001</v>
      </c>
      <c r="L44" s="73">
        <f t="shared" si="12"/>
        <v>3520.4940000000001</v>
      </c>
    </row>
    <row r="45" spans="1:12" s="10" customFormat="1" ht="16.25" customHeight="1" x14ac:dyDescent="0.3">
      <c r="A45" s="126"/>
      <c r="B45" s="136"/>
      <c r="C45" s="40" t="s">
        <v>49</v>
      </c>
      <c r="D45" s="52" t="s">
        <v>38</v>
      </c>
      <c r="E45" s="42">
        <v>1</v>
      </c>
      <c r="F45" s="53">
        <v>0.6</v>
      </c>
      <c r="G45" s="44" t="s">
        <v>39</v>
      </c>
      <c r="H45" s="45">
        <f t="shared" si="9"/>
        <v>2</v>
      </c>
      <c r="I45" s="64">
        <v>36</v>
      </c>
      <c r="J45" s="88">
        <f t="shared" si="10"/>
        <v>72</v>
      </c>
      <c r="K45" s="85">
        <f t="shared" si="11"/>
        <v>70.409880000000001</v>
      </c>
      <c r="L45" s="73">
        <f t="shared" si="12"/>
        <v>140.81976</v>
      </c>
    </row>
    <row r="46" spans="1:12" s="10" customFormat="1" ht="16.25" customHeight="1" x14ac:dyDescent="0.3">
      <c r="A46" s="126"/>
      <c r="B46" s="136"/>
      <c r="C46" s="40" t="s">
        <v>48</v>
      </c>
      <c r="D46" s="52" t="s">
        <v>38</v>
      </c>
      <c r="E46" s="42">
        <v>2</v>
      </c>
      <c r="F46" s="53">
        <v>0.6</v>
      </c>
      <c r="G46" s="44" t="s">
        <v>39</v>
      </c>
      <c r="H46" s="45">
        <f t="shared" si="9"/>
        <v>3</v>
      </c>
      <c r="I46" s="64">
        <v>36</v>
      </c>
      <c r="J46" s="88">
        <f t="shared" si="10"/>
        <v>108</v>
      </c>
      <c r="K46" s="85">
        <f t="shared" si="11"/>
        <v>70.409880000000001</v>
      </c>
      <c r="L46" s="73">
        <f t="shared" si="12"/>
        <v>211.22964000000002</v>
      </c>
    </row>
    <row r="47" spans="1:12" s="10" customFormat="1" ht="13.25" customHeight="1" x14ac:dyDescent="0.3">
      <c r="A47" s="126"/>
      <c r="B47" s="136"/>
      <c r="C47" s="47"/>
      <c r="D47" s="48" t="s">
        <v>37</v>
      </c>
      <c r="E47" s="42">
        <f>SUM(E41:E46)</f>
        <v>124</v>
      </c>
      <c r="F47" s="49"/>
      <c r="G47" s="44"/>
      <c r="H47" s="50">
        <f>SUM(H41:H46)</f>
        <v>207</v>
      </c>
      <c r="I47" s="64"/>
      <c r="J47" s="89">
        <f>SUM(J41:J46)</f>
        <v>6925.5</v>
      </c>
      <c r="K47" s="86"/>
      <c r="L47" s="76">
        <f>SUM(L41:L46)</f>
        <v>13545.100665</v>
      </c>
    </row>
    <row r="48" spans="1:12" s="10" customFormat="1" ht="14.4" customHeight="1" thickBot="1" x14ac:dyDescent="0.4">
      <c r="A48" s="126"/>
      <c r="B48" s="137"/>
      <c r="C48" s="138" t="s">
        <v>55</v>
      </c>
      <c r="D48" s="139"/>
      <c r="E48" s="54">
        <f>SUM(E33,E47,E40)</f>
        <v>260</v>
      </c>
      <c r="F48" s="55"/>
      <c r="G48" s="133"/>
      <c r="H48" s="134"/>
      <c r="I48" s="64"/>
      <c r="J48" s="90">
        <f>SUM(J33,J47,J40)</f>
        <v>15641.1</v>
      </c>
      <c r="K48" s="86"/>
      <c r="L48" s="74">
        <f>SUM(L33,L47,L40)</f>
        <v>30591.332612999999</v>
      </c>
    </row>
    <row r="49" spans="1:13" s="10" customFormat="1" ht="13.75" customHeight="1" thickBot="1" x14ac:dyDescent="0.4">
      <c r="A49" s="127"/>
      <c r="B49" s="128" t="s">
        <v>63</v>
      </c>
      <c r="C49" s="129"/>
      <c r="D49" s="129"/>
      <c r="E49" s="56">
        <f>E48+E26</f>
        <v>293</v>
      </c>
      <c r="F49" s="130"/>
      <c r="G49" s="131"/>
      <c r="H49" s="131"/>
      <c r="I49" s="132"/>
      <c r="J49" s="91">
        <f>J48+J26</f>
        <v>17573.400000000001</v>
      </c>
      <c r="K49" s="66"/>
      <c r="L49" s="77" t="e">
        <f>L48+L26+#REF!+#REF!+#REF!</f>
        <v>#REF!</v>
      </c>
    </row>
    <row r="53" spans="1:13" x14ac:dyDescent="0.35">
      <c r="A53" s="143" t="s">
        <v>16</v>
      </c>
      <c r="B53" s="143"/>
      <c r="C53" s="143"/>
      <c r="D53" s="143"/>
      <c r="E53" s="4"/>
      <c r="J53" s="28" t="s">
        <v>17</v>
      </c>
      <c r="K53" s="28"/>
      <c r="L53" s="2"/>
      <c r="M53" s="4"/>
    </row>
    <row r="54" spans="1:13" ht="15.5" x14ac:dyDescent="0.35">
      <c r="A54" s="143" t="s">
        <v>18</v>
      </c>
      <c r="B54" s="143"/>
      <c r="C54" s="143"/>
      <c r="D54" s="143"/>
      <c r="E54" s="4"/>
      <c r="J54" s="78" t="s">
        <v>56</v>
      </c>
      <c r="K54" s="28"/>
      <c r="L54" s="28"/>
      <c r="M54" s="4"/>
    </row>
    <row r="55" spans="1:13" ht="6" customHeight="1" x14ac:dyDescent="0.35">
      <c r="A55" s="28"/>
      <c r="B55" s="28"/>
      <c r="C55" s="28"/>
      <c r="D55" s="28"/>
      <c r="E55" s="4"/>
      <c r="J55" s="28"/>
      <c r="K55" s="28"/>
      <c r="L55" s="28"/>
      <c r="M55" s="4"/>
    </row>
    <row r="56" spans="1:13" x14ac:dyDescent="0.35">
      <c r="A56" s="143" t="s">
        <v>19</v>
      </c>
      <c r="B56" s="143"/>
      <c r="C56" s="143"/>
      <c r="D56" s="28"/>
      <c r="E56" s="4"/>
      <c r="J56" s="28" t="s">
        <v>20</v>
      </c>
      <c r="K56" s="28"/>
      <c r="L56" s="4"/>
      <c r="M56" s="4"/>
    </row>
    <row r="57" spans="1:13" ht="14.4" hidden="1" customHeight="1" x14ac:dyDescent="0.35">
      <c r="A57" s="28"/>
      <c r="B57" s="28"/>
      <c r="C57" s="28"/>
      <c r="D57" s="28"/>
      <c r="E57" s="4"/>
      <c r="J57" s="4"/>
      <c r="K57" s="5"/>
      <c r="L57" s="4"/>
      <c r="M57" s="4"/>
    </row>
    <row r="58" spans="1:13" ht="14.4" customHeight="1" x14ac:dyDescent="0.35">
      <c r="A58" s="140" t="s">
        <v>61</v>
      </c>
      <c r="B58" s="140"/>
      <c r="C58" s="140"/>
      <c r="D58" s="140"/>
      <c r="E58" s="1"/>
      <c r="J58" s="140" t="s">
        <v>57</v>
      </c>
      <c r="K58" s="140"/>
      <c r="L58" s="140"/>
      <c r="M58" s="67"/>
    </row>
    <row r="59" spans="1:13" x14ac:dyDescent="0.35">
      <c r="A59" s="30"/>
      <c r="B59" s="30"/>
      <c r="C59" s="24"/>
      <c r="D59" s="24"/>
      <c r="E59" s="1"/>
      <c r="F59" s="141"/>
      <c r="G59" s="141"/>
      <c r="H59" s="141"/>
      <c r="I59" s="4"/>
      <c r="J59" s="4"/>
    </row>
    <row r="60" spans="1:13" x14ac:dyDescent="0.35">
      <c r="A60" s="30"/>
      <c r="B60" s="30"/>
      <c r="C60" s="24"/>
      <c r="D60" s="24"/>
      <c r="E60" s="1"/>
      <c r="F60" s="29"/>
      <c r="G60" s="29"/>
      <c r="H60" s="29"/>
      <c r="I60" s="4"/>
      <c r="J60" s="4"/>
    </row>
    <row r="61" spans="1:13" x14ac:dyDescent="0.35">
      <c r="A61" s="25" t="s">
        <v>21</v>
      </c>
      <c r="B61" s="25"/>
      <c r="C61" s="25"/>
      <c r="D61" s="25"/>
      <c r="E61" s="4"/>
      <c r="F61" s="4"/>
      <c r="G61" s="4"/>
      <c r="H61" s="4"/>
      <c r="I61" s="4"/>
      <c r="J61" s="4"/>
    </row>
    <row r="62" spans="1:13" ht="14.4" customHeight="1" x14ac:dyDescent="0.35">
      <c r="A62" s="140" t="s">
        <v>22</v>
      </c>
      <c r="B62" s="140"/>
      <c r="C62" s="140"/>
      <c r="D62" s="140"/>
      <c r="E62" s="9"/>
      <c r="F62" s="4"/>
      <c r="G62" s="4"/>
      <c r="H62" s="4"/>
      <c r="I62" s="4"/>
      <c r="J62" s="4"/>
    </row>
    <row r="63" spans="1:13" x14ac:dyDescent="0.35">
      <c r="K63" s="2"/>
      <c r="L63" s="2"/>
    </row>
    <row r="64" spans="1:13" x14ac:dyDescent="0.35">
      <c r="K64" s="2"/>
      <c r="L64" s="2"/>
    </row>
    <row r="65" spans="1:12" s="82" customFormat="1" x14ac:dyDescent="0.35">
      <c r="A65" s="79" t="s">
        <v>58</v>
      </c>
      <c r="B65" s="80"/>
      <c r="C65" s="80"/>
      <c r="D65" s="80"/>
      <c r="E65" s="81"/>
      <c r="F65" s="81"/>
      <c r="G65" s="81"/>
      <c r="H65" s="81"/>
      <c r="I65" s="81"/>
      <c r="J65" s="81"/>
    </row>
    <row r="66" spans="1:12" s="82" customFormat="1" ht="14.4" customHeight="1" x14ac:dyDescent="0.35">
      <c r="A66" s="142" t="s">
        <v>59</v>
      </c>
      <c r="B66" s="142"/>
      <c r="C66" s="142"/>
      <c r="D66" s="142"/>
      <c r="E66" s="83"/>
      <c r="F66" s="81"/>
      <c r="G66" s="81"/>
      <c r="H66" s="81"/>
      <c r="I66" s="81"/>
      <c r="J66" s="81"/>
    </row>
    <row r="67" spans="1:12" x14ac:dyDescent="0.35">
      <c r="K67" s="2"/>
      <c r="L67" s="2"/>
    </row>
    <row r="68" spans="1:12" x14ac:dyDescent="0.35">
      <c r="K68" s="2"/>
      <c r="L68" s="2"/>
    </row>
    <row r="69" spans="1:12" x14ac:dyDescent="0.35">
      <c r="K69" s="2"/>
      <c r="L69" s="2"/>
    </row>
    <row r="70" spans="1:12" x14ac:dyDescent="0.35">
      <c r="K70" s="2"/>
      <c r="L70" s="2"/>
    </row>
  </sheetData>
  <mergeCells count="32">
    <mergeCell ref="C26:D26"/>
    <mergeCell ref="G26:H26"/>
    <mergeCell ref="A2:L2"/>
    <mergeCell ref="K5:K6"/>
    <mergeCell ref="L5:L6"/>
    <mergeCell ref="D4:E4"/>
    <mergeCell ref="A3:L3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J58:L58"/>
    <mergeCell ref="F59:H59"/>
    <mergeCell ref="A62:D62"/>
    <mergeCell ref="A66:D66"/>
    <mergeCell ref="E5:E6"/>
    <mergeCell ref="A53:D53"/>
    <mergeCell ref="A54:D54"/>
    <mergeCell ref="A56:C56"/>
    <mergeCell ref="A58:D58"/>
    <mergeCell ref="F49:I49"/>
    <mergeCell ref="A8:A49"/>
    <mergeCell ref="B27:B48"/>
    <mergeCell ref="C48:D48"/>
    <mergeCell ref="G48:H48"/>
    <mergeCell ref="B49:D49"/>
    <mergeCell ref="B8:B26"/>
  </mergeCells>
  <pageMargins left="0.9055118110236221" right="0.31496062992125984" top="0.35433070866141736" bottom="0.35433070866141736" header="0" footer="0"/>
  <pageSetup paperSize="9" scale="6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9"/>
  <sheetViews>
    <sheetView workbookViewId="0">
      <selection activeCell="E9" sqref="E9"/>
    </sheetView>
  </sheetViews>
  <sheetFormatPr defaultRowHeight="15.5" x14ac:dyDescent="0.35"/>
  <cols>
    <col min="1" max="1" width="16.36328125" style="31" customWidth="1"/>
    <col min="2" max="2" width="23.6328125" style="32" customWidth="1"/>
    <col min="3" max="3" width="17" style="32" customWidth="1"/>
    <col min="4" max="4" width="19.90625" style="32" customWidth="1"/>
    <col min="5" max="5" width="21" style="32" customWidth="1"/>
    <col min="6" max="6" width="21.36328125" style="32" customWidth="1"/>
  </cols>
  <sheetData>
    <row r="1" spans="1:6" ht="15" x14ac:dyDescent="0.35">
      <c r="A1" s="151" t="s">
        <v>1</v>
      </c>
      <c r="B1" s="151"/>
      <c r="C1" s="151"/>
      <c r="D1" s="151"/>
      <c r="E1" s="151"/>
      <c r="F1" s="151"/>
    </row>
    <row r="2" spans="1:6" ht="15" x14ac:dyDescent="0.35">
      <c r="A2" s="158" t="s">
        <v>45</v>
      </c>
      <c r="B2" s="158"/>
      <c r="C2" s="158"/>
      <c r="D2" s="158"/>
      <c r="E2" s="158"/>
      <c r="F2" s="158"/>
    </row>
    <row r="3" spans="1:6" ht="40.75" customHeight="1" x14ac:dyDescent="0.35">
      <c r="A3" s="159" t="s">
        <v>50</v>
      </c>
      <c r="B3" s="159"/>
      <c r="C3" s="159"/>
      <c r="D3" s="159"/>
      <c r="E3" s="159"/>
      <c r="F3" s="159"/>
    </row>
    <row r="4" spans="1:6" s="34" customFormat="1" ht="31.25" customHeight="1" x14ac:dyDescent="0.35">
      <c r="A4" s="158" t="s">
        <v>64</v>
      </c>
      <c r="B4" s="158"/>
      <c r="C4" s="158"/>
      <c r="D4" s="158"/>
      <c r="E4" s="158"/>
      <c r="F4" s="158"/>
    </row>
    <row r="5" spans="1:6" s="34" customFormat="1" ht="22.25" customHeight="1" x14ac:dyDescent="0.35">
      <c r="A5" s="35"/>
      <c r="B5" s="36"/>
      <c r="C5" s="36"/>
      <c r="D5" s="36"/>
      <c r="E5" s="36"/>
      <c r="F5" s="36"/>
    </row>
    <row r="6" spans="1:6" s="34" customFormat="1" ht="22.75" customHeight="1" x14ac:dyDescent="0.35">
      <c r="A6" s="152" t="s">
        <v>24</v>
      </c>
      <c r="B6" s="154" t="s">
        <v>46</v>
      </c>
      <c r="C6" s="155"/>
      <c r="D6" s="155"/>
      <c r="E6" s="156"/>
      <c r="F6" s="157" t="s">
        <v>6</v>
      </c>
    </row>
    <row r="7" spans="1:6" s="34" customFormat="1" ht="26.4" customHeight="1" x14ac:dyDescent="0.35">
      <c r="A7" s="153"/>
      <c r="B7" s="37" t="s">
        <v>2</v>
      </c>
      <c r="C7" s="37" t="s">
        <v>3</v>
      </c>
      <c r="D7" s="37" t="s">
        <v>4</v>
      </c>
      <c r="E7" s="37" t="s">
        <v>5</v>
      </c>
      <c r="F7" s="153"/>
    </row>
    <row r="8" spans="1:6" s="34" customFormat="1" ht="31.25" customHeight="1" x14ac:dyDescent="0.35">
      <c r="A8" s="38" t="s">
        <v>62</v>
      </c>
      <c r="B8" s="39">
        <v>0</v>
      </c>
      <c r="C8" s="39">
        <v>0</v>
      </c>
      <c r="D8" s="39">
        <v>0</v>
      </c>
      <c r="E8" s="39">
        <v>293</v>
      </c>
      <c r="F8" s="39">
        <f>B8+C8+D8+E8</f>
        <v>293</v>
      </c>
    </row>
    <row r="9" spans="1:6" s="34" customFormat="1" ht="27.65" customHeight="1" x14ac:dyDescent="0.35">
      <c r="A9" s="8"/>
      <c r="B9" s="8"/>
      <c r="C9" s="8"/>
      <c r="D9" s="8"/>
      <c r="E9" s="8"/>
      <c r="F9" s="8"/>
    </row>
    <row r="10" spans="1:6" x14ac:dyDescent="0.35">
      <c r="A10" s="8"/>
      <c r="B10" s="8"/>
      <c r="C10" s="8"/>
      <c r="D10" s="8"/>
      <c r="E10" s="8"/>
      <c r="F10" s="7"/>
    </row>
    <row r="11" spans="1:6" ht="21.65" customHeight="1" x14ac:dyDescent="0.35">
      <c r="A11" s="143" t="s">
        <v>16</v>
      </c>
      <c r="B11" s="143"/>
      <c r="C11" s="143"/>
      <c r="D11" s="143"/>
      <c r="E11" s="28" t="s">
        <v>17</v>
      </c>
      <c r="F11" s="28"/>
    </row>
    <row r="12" spans="1:6" ht="14.5" x14ac:dyDescent="0.35">
      <c r="A12" s="143" t="s">
        <v>18</v>
      </c>
      <c r="B12" s="143"/>
      <c r="C12" s="143"/>
      <c r="D12" s="143"/>
      <c r="E12" s="28" t="s">
        <v>25</v>
      </c>
      <c r="F12" s="28"/>
    </row>
    <row r="13" spans="1:6" ht="14.5" x14ac:dyDescent="0.35">
      <c r="A13" s="28"/>
      <c r="B13" s="28"/>
      <c r="C13" s="28"/>
      <c r="D13" s="28"/>
      <c r="E13" s="28"/>
      <c r="F13" s="28"/>
    </row>
    <row r="14" spans="1:6" ht="14.5" x14ac:dyDescent="0.35">
      <c r="A14" s="143" t="s">
        <v>19</v>
      </c>
      <c r="B14" s="143"/>
      <c r="C14" s="143"/>
      <c r="D14" s="28"/>
      <c r="E14" s="28" t="s">
        <v>20</v>
      </c>
      <c r="F14" s="28"/>
    </row>
    <row r="15" spans="1:6" ht="14.5" x14ac:dyDescent="0.35">
      <c r="A15" s="28"/>
      <c r="B15" s="28"/>
      <c r="C15" s="28"/>
      <c r="D15" s="28"/>
      <c r="E15" s="4"/>
      <c r="F15" s="5"/>
    </row>
    <row r="16" spans="1:6" ht="27.65" customHeight="1" x14ac:dyDescent="0.35">
      <c r="A16" s="140" t="s">
        <v>60</v>
      </c>
      <c r="B16" s="140"/>
      <c r="C16" s="140"/>
      <c r="D16" s="26"/>
      <c r="E16" s="2"/>
      <c r="F16" s="33" t="s">
        <v>26</v>
      </c>
    </row>
    <row r="17" spans="1:6" ht="14.5" x14ac:dyDescent="0.35">
      <c r="A17" s="30"/>
      <c r="B17" s="30"/>
      <c r="C17" s="24"/>
      <c r="D17" s="24"/>
      <c r="E17" s="1"/>
      <c r="F17" s="27"/>
    </row>
    <row r="18" spans="1:6" ht="11.4" customHeight="1" x14ac:dyDescent="0.35">
      <c r="A18" s="30"/>
      <c r="B18" s="30"/>
      <c r="C18" s="24"/>
      <c r="D18" s="24"/>
      <c r="E18" s="1"/>
      <c r="F18" s="29"/>
    </row>
    <row r="19" spans="1:6" ht="14.4" customHeight="1" x14ac:dyDescent="0.35">
      <c r="A19" s="25" t="s">
        <v>21</v>
      </c>
      <c r="B19" s="25"/>
      <c r="C19" s="25"/>
      <c r="D19" s="25"/>
      <c r="E19" s="4"/>
      <c r="F19" s="4"/>
    </row>
    <row r="20" spans="1:6" ht="14.5" x14ac:dyDescent="0.35">
      <c r="A20" s="140" t="s">
        <v>22</v>
      </c>
      <c r="B20" s="140"/>
      <c r="C20" s="140"/>
      <c r="D20" s="26"/>
      <c r="E20" s="9"/>
      <c r="F20" s="4"/>
    </row>
    <row r="23" spans="1:6" ht="14.4" customHeight="1" x14ac:dyDescent="0.35"/>
    <row r="26" spans="1:6" ht="14.4" customHeight="1" x14ac:dyDescent="0.35"/>
    <row r="27" spans="1:6" ht="23.4" customHeight="1" x14ac:dyDescent="0.35"/>
    <row r="29" spans="1:6" ht="14.4" customHeight="1" x14ac:dyDescent="0.35"/>
  </sheetData>
  <mergeCells count="12">
    <mergeCell ref="A14:C14"/>
    <mergeCell ref="A16:C16"/>
    <mergeCell ref="A20:C20"/>
    <mergeCell ref="A1:F1"/>
    <mergeCell ref="A6:A7"/>
    <mergeCell ref="B6:E6"/>
    <mergeCell ref="F6:F7"/>
    <mergeCell ref="A11:D11"/>
    <mergeCell ref="A2:F2"/>
    <mergeCell ref="A3:F3"/>
    <mergeCell ref="A4:F4"/>
    <mergeCell ref="A12:D12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 1 нач цени</vt:lpstr>
      <vt:lpstr>Прил 2 дост цени</vt:lpstr>
      <vt:lpstr>Прил 3 График за изпълн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Krasi Hristov</cp:lastModifiedBy>
  <cp:lastPrinted>2026-07-03T08:30:38Z</cp:lastPrinted>
  <dcterms:created xsi:type="dcterms:W3CDTF">2019-10-11T07:43:52Z</dcterms:created>
  <dcterms:modified xsi:type="dcterms:W3CDTF">2026-09-11T07:01:18Z</dcterms:modified>
</cp:coreProperties>
</file>