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дежда\Ползване\Процедури по Наредбата\2026\Продажба от склад\без преработка\1-14-26 без преработка цер август\документи 1-14-26 продажба от склад без преработка\"/>
    </mc:Choice>
  </mc:AlternateContent>
  <xr:revisionPtr revIDLastSave="0" documentId="13_ncr:1_{E9D09AC3-EDF9-4767-AD25-35D0DB7E8AD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Прил 1 нач цени" sheetId="7" r:id="rId1"/>
    <sheet name="Прил 2 дост цени" sheetId="8" r:id="rId2"/>
    <sheet name="Прил 3 График за изпълн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8" l="1"/>
  <c r="J14" i="8"/>
  <c r="J16" i="8" s="1"/>
  <c r="J12" i="8"/>
  <c r="J11" i="8"/>
  <c r="J13" i="8" s="1"/>
  <c r="J9" i="8"/>
  <c r="J10" i="8" s="1"/>
  <c r="J8" i="8"/>
  <c r="E16" i="8"/>
  <c r="E13" i="8"/>
  <c r="E10" i="8"/>
  <c r="E17" i="8" s="1"/>
  <c r="E18" i="8" s="1"/>
  <c r="E12" i="7"/>
  <c r="E9" i="7"/>
  <c r="K15" i="8"/>
  <c r="H15" i="8"/>
  <c r="L15" i="8" s="1"/>
  <c r="K14" i="8"/>
  <c r="H14" i="8"/>
  <c r="K12" i="8"/>
  <c r="H12" i="8"/>
  <c r="K11" i="8"/>
  <c r="H11" i="8"/>
  <c r="K9" i="8"/>
  <c r="H9" i="8"/>
  <c r="L9" i="8" s="1"/>
  <c r="K8" i="8"/>
  <c r="H8" i="8"/>
  <c r="E15" i="7"/>
  <c r="L12" i="8" l="1"/>
  <c r="H10" i="8"/>
  <c r="H16" i="8"/>
  <c r="H13" i="8"/>
  <c r="L8" i="8"/>
  <c r="L10" i="8" s="1"/>
  <c r="L11" i="8"/>
  <c r="L14" i="8"/>
  <c r="L16" i="8" s="1"/>
  <c r="L13" i="8" l="1"/>
  <c r="L17" i="8" s="1"/>
  <c r="L18" i="8" s="1"/>
  <c r="J17" i="8" l="1"/>
  <c r="J18" i="8" s="1"/>
  <c r="K14" i="7" l="1"/>
  <c r="H14" i="7"/>
  <c r="K13" i="7"/>
  <c r="H13" i="7"/>
  <c r="J13" i="7" s="1"/>
  <c r="K11" i="7"/>
  <c r="H11" i="7"/>
  <c r="K10" i="7"/>
  <c r="H10" i="7"/>
  <c r="K8" i="7"/>
  <c r="H8" i="7"/>
  <c r="J8" i="7" s="1"/>
  <c r="K7" i="7"/>
  <c r="H7" i="7"/>
  <c r="E16" i="7" l="1"/>
  <c r="E17" i="7" s="1"/>
  <c r="L8" i="7"/>
  <c r="H9" i="7"/>
  <c r="J7" i="7"/>
  <c r="J9" i="7" s="1"/>
  <c r="L13" i="7"/>
  <c r="L7" i="7"/>
  <c r="L14" i="7"/>
  <c r="J14" i="7"/>
  <c r="L10" i="7"/>
  <c r="H12" i="7"/>
  <c r="J10" i="7"/>
  <c r="L11" i="7"/>
  <c r="J11" i="7"/>
  <c r="H15" i="7"/>
  <c r="L9" i="7" l="1"/>
  <c r="L15" i="7"/>
  <c r="J15" i="7"/>
  <c r="L12" i="7"/>
  <c r="J12" i="7"/>
  <c r="J16" i="7" l="1"/>
  <c r="J17" i="7" s="1"/>
  <c r="L16" i="7"/>
  <c r="L17" i="7" l="1"/>
  <c r="J20" i="7"/>
  <c r="L20" i="7" s="1"/>
  <c r="L19" i="7" l="1"/>
  <c r="J19" i="7"/>
  <c r="B7" i="8" l="1"/>
  <c r="C7" i="8" s="1"/>
  <c r="D7" i="8" s="1"/>
  <c r="E7" i="8" s="1"/>
  <c r="F7" i="8" s="1"/>
  <c r="G7" i="8" l="1"/>
  <c r="H7" i="8" s="1"/>
  <c r="K7" i="8" s="1"/>
  <c r="L7" i="8" s="1"/>
  <c r="I7" i="8"/>
  <c r="J7" i="8" s="1"/>
  <c r="F8" i="9" l="1"/>
  <c r="B6" i="7" l="1"/>
  <c r="C6" i="7" s="1"/>
  <c r="D6" i="7" s="1"/>
  <c r="E6" i="7" s="1"/>
  <c r="F6" i="7" s="1"/>
  <c r="G6" i="7" l="1"/>
  <c r="H6" i="7" s="1"/>
  <c r="K6" i="7" s="1"/>
  <c r="L6" i="7" s="1"/>
  <c r="I6" i="7"/>
  <c r="J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dgsno</author>
  </authors>
  <commentList>
    <comment ref="A8" authorId="0" shapeId="0" xr:uid="{3C3DE6E7-9454-4538-A893-66DE82208305}">
      <text>
        <r>
          <rPr>
            <b/>
            <sz val="9"/>
            <color indexed="81"/>
            <rFont val="Segoe UI"/>
            <family val="2"/>
            <charset val="204"/>
          </rPr>
          <t>dgsno:</t>
        </r>
        <r>
          <rPr>
            <sz val="9"/>
            <color indexed="81"/>
            <rFont val="Segoe U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<sst xmlns="http://schemas.openxmlformats.org/spreadsheetml/2006/main" count="113" uniqueCount="59">
  <si>
    <t>Сортимент</t>
  </si>
  <si>
    <t xml:space="preserve">ПРИЛОЖЕНИЕ 3 </t>
  </si>
  <si>
    <t>I-во</t>
  </si>
  <si>
    <t>II-ро</t>
  </si>
  <si>
    <t>III-то</t>
  </si>
  <si>
    <t>IV-то</t>
  </si>
  <si>
    <t>Общо количество,
пл.куб.м</t>
  </si>
  <si>
    <t>Трупи за бичене над 30</t>
  </si>
  <si>
    <t>Трупи за бичене от 18-29</t>
  </si>
  <si>
    <t>Коеф. на плътност, съгласно Прил. №7 от Наредба №1</t>
  </si>
  <si>
    <t>мярка</t>
  </si>
  <si>
    <t>Отдел и под-отдел</t>
  </si>
  <si>
    <t xml:space="preserve">Изчислено прогнозно количество дървесина </t>
  </si>
  <si>
    <t>Дървесен   вид</t>
  </si>
  <si>
    <t>ПРИЛОЖЕНИЕ №2 (ДОСТИГНАТИ ЦЕНИ)
ТП "ДЛС Паламара"</t>
  </si>
  <si>
    <t>ПРИЛОЖЕНИЕ №1 (НАЧАЛНИ ЦЕНИ)
ТП "ДЛС ПАЛАМАРА"</t>
  </si>
  <si>
    <t xml:space="preserve">ЗА ПРОДАВАЧ:                                </t>
  </si>
  <si>
    <t xml:space="preserve"> ЗА КУПУВАЧ:</t>
  </si>
  <si>
    <t>ТП "ДЛС ПАЛАМАРА"</t>
  </si>
  <si>
    <t>ДИРЕКТОР:</t>
  </si>
  <si>
    <t>УПРАВИТЕЛ:</t>
  </si>
  <si>
    <t>Ръководител счетоводен отдел</t>
  </si>
  <si>
    <t>(Мария Димитрова)</t>
  </si>
  <si>
    <t>№ на
обект</t>
  </si>
  <si>
    <t>Обект №</t>
  </si>
  <si>
    <t>"…................" ЕООД</t>
  </si>
  <si>
    <t xml:space="preserve">(…............................) 
</t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</si>
  <si>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</si>
  <si>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</si>
  <si>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</si>
  <si>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</si>
  <si>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</si>
  <si>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</si>
  <si>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</si>
  <si>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</si>
  <si>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>пл.м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</si>
  <si>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ОБЩО</t>
  </si>
  <si>
    <t>Технологична дървесина от ЕСД</t>
  </si>
  <si>
    <r>
      <t>пр.м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</si>
  <si>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цр</t>
  </si>
  <si>
    <t>гаранция</t>
  </si>
  <si>
    <t>стъпка</t>
  </si>
  <si>
    <r>
      <t>Прогнозно количество дървесина по сортиментна ведомост от ГП за 2026 г. пл.м</t>
    </r>
    <r>
      <rPr>
        <vertAlign val="superscript"/>
        <sz val="9"/>
        <rFont val="Times New Roman"/>
        <family val="1"/>
        <charset val="204"/>
      </rPr>
      <t>3</t>
    </r>
  </si>
  <si>
    <t>към Договор № …...... / ….................... 2026 год.</t>
  </si>
  <si>
    <t>към Договор №……....... от …….............2026 г.</t>
  </si>
  <si>
    <t>Тримесечие на 2026 год. / прогнозно количество дървесина (пл.куб.м)</t>
  </si>
  <si>
    <t>График за покупко-продажба на прогнозни количества добита дървесина
от времен склад - по тримесечия на 2026 година</t>
  </si>
  <si>
    <t xml:space="preserve">„…............................“ </t>
  </si>
  <si>
    <t xml:space="preserve">(…...............................) 
</t>
  </si>
  <si>
    <t>Изготвил:</t>
  </si>
  <si>
    <t>(инж. Надежда Янкова - зам.-директор )</t>
  </si>
  <si>
    <t xml:space="preserve">(инж. Талиб Талиб) 
</t>
  </si>
  <si>
    <t>(инж. Талиб Талиб) 
…..................................</t>
  </si>
  <si>
    <t>1-14-26</t>
  </si>
  <si>
    <t>ОБЩО ЗА ОБЕКТ 1-14-26</t>
  </si>
  <si>
    <t>за обект № 1-14-26, ТП "ДЛС Паламара"</t>
  </si>
  <si>
    <t>2007 "е"</t>
  </si>
  <si>
    <t>Общо за подотдел 2007 "е"</t>
  </si>
  <si>
    <t>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</si>
</sst>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л_в_._-;\-* #,##0.00\ _л_в_._-;_-* &quot;-&quot;??\ _л_в_._-;_-@_-"/>
    <numFmt numFmtId="165" formatCode="#,##0.00\ [$€-1]"/>
    <numFmt numFmtId="166" formatCode="#,##0.00\ &quot;лв.&quot;"/>
    <numFmt numFmtId="167" formatCode="#,##0\ [$€-1]"/>
    <numFmt numFmtId="168" formatCode="_-* #,##0.00\ [$€-1]_-;\-* #,##0.00\ [$€-1]_-;_-* &quot;-&quot;\ [$€-1]_-;_-@_-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Segoe UI"/>
      <family val="2"/>
      <charset val="204"/>
    </font>
    <font>
      <sz val="9"/>
      <color indexed="81"/>
      <name val="Segoe UI"/>
      <family val="2"/>
      <charset val="204"/>
    </font>
    <font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i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6" fillId="0" borderId="0"/>
  </cellStyleXfs>
  <cellXfs count="158">
    <xf numFmtId="0" fontId="0" fillId="0" borderId="0" xfId="0"/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/>
    <xf numFmtId="0" fontId="11" fillId="0" borderId="0" xfId="0" applyFont="1" applyAlignment="1">
      <alignment vertical="top"/>
    </xf>
    <xf numFmtId="0" fontId="11" fillId="2" borderId="0" xfId="0" applyFont="1" applyFill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25" xfId="0" applyNumberFormat="1" applyFont="1" applyFill="1" applyBorder="1" applyAlignment="1" applyProtection="1">
      <alignment horizontal="center" vertical="top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top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11" fillId="0" borderId="0" xfId="0" applyFont="1"/>
    <xf numFmtId="0" fontId="9" fillId="0" borderId="0" xfId="0" applyFont="1" applyAlignment="1">
      <alignment horizontal="center" vertical="top" wrapText="1"/>
    </xf>
    <xf numFmtId="0" fontId="0" fillId="2" borderId="0" xfId="0" applyFill="1"/>
    <xf numFmtId="0" fontId="16" fillId="2" borderId="0" xfId="0" applyFont="1" applyFill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3" fillId="2" borderId="11" xfId="0" applyFont="1" applyFill="1" applyBorder="1" applyAlignment="1">
      <alignment horizontal="left"/>
    </xf>
    <xf numFmtId="1" fontId="24" fillId="2" borderId="46" xfId="0" applyNumberFormat="1" applyFont="1" applyFill="1" applyBorder="1" applyAlignment="1">
      <alignment vertical="top"/>
    </xf>
    <xf numFmtId="0" fontId="23" fillId="2" borderId="10" xfId="0" applyFont="1" applyFill="1" applyBorder="1" applyAlignment="1">
      <alignment horizontal="center"/>
    </xf>
    <xf numFmtId="1" fontId="23" fillId="2" borderId="8" xfId="0" applyNumberFormat="1" applyFont="1" applyFill="1" applyBorder="1"/>
    <xf numFmtId="165" fontId="23" fillId="2" borderId="2" xfId="0" applyNumberFormat="1" applyFont="1" applyFill="1" applyBorder="1" applyAlignment="1">
      <alignment vertical="top"/>
    </xf>
    <xf numFmtId="166" fontId="1" fillId="0" borderId="0" xfId="0" applyNumberFormat="1" applyFont="1" applyAlignment="1">
      <alignment vertical="top"/>
    </xf>
    <xf numFmtId="0" fontId="23" fillId="2" borderId="1" xfId="0" applyFont="1" applyFill="1" applyBorder="1"/>
    <xf numFmtId="0" fontId="23" fillId="2" borderId="19" xfId="0" applyFont="1" applyFill="1" applyBorder="1" applyAlignment="1">
      <alignment horizontal="center"/>
    </xf>
    <xf numFmtId="1" fontId="24" fillId="2" borderId="46" xfId="0" applyNumberFormat="1" applyFont="1" applyFill="1" applyBorder="1"/>
    <xf numFmtId="1" fontId="24" fillId="2" borderId="8" xfId="0" applyNumberFormat="1" applyFont="1" applyFill="1" applyBorder="1"/>
    <xf numFmtId="165" fontId="23" fillId="2" borderId="1" xfId="0" applyNumberFormat="1" applyFont="1" applyFill="1" applyBorder="1" applyAlignment="1">
      <alignment vertical="top"/>
    </xf>
    <xf numFmtId="0" fontId="23" fillId="2" borderId="19" xfId="0" applyFont="1" applyFill="1" applyBorder="1" applyAlignment="1">
      <alignment horizontal="left"/>
    </xf>
    <xf numFmtId="2" fontId="24" fillId="2" borderId="46" xfId="0" applyNumberFormat="1" applyFont="1" applyFill="1" applyBorder="1" applyAlignment="1">
      <alignment vertical="top"/>
    </xf>
    <xf numFmtId="0" fontId="26" fillId="2" borderId="18" xfId="0" applyFont="1" applyFill="1" applyBorder="1"/>
    <xf numFmtId="1" fontId="26" fillId="2" borderId="46" xfId="0" applyNumberFormat="1" applyFont="1" applyFill="1" applyBorder="1"/>
    <xf numFmtId="3" fontId="12" fillId="0" borderId="28" xfId="0" applyNumberFormat="1" applyFont="1" applyBorder="1" applyAlignment="1">
      <alignment vertical="top"/>
    </xf>
    <xf numFmtId="2" fontId="1" fillId="0" borderId="5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19" fillId="2" borderId="2" xfId="0" applyNumberFormat="1" applyFont="1" applyFill="1" applyBorder="1" applyAlignment="1">
      <alignment vertical="top"/>
    </xf>
    <xf numFmtId="165" fontId="19" fillId="2" borderId="1" xfId="0" applyNumberFormat="1" applyFont="1" applyFill="1" applyBorder="1" applyAlignment="1">
      <alignment vertical="top"/>
    </xf>
    <xf numFmtId="167" fontId="2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6" fontId="13" fillId="2" borderId="19" xfId="0" applyNumberFormat="1" applyFont="1" applyFill="1" applyBorder="1" applyAlignment="1">
      <alignment vertical="top"/>
    </xf>
    <xf numFmtId="166" fontId="26" fillId="2" borderId="19" xfId="0" applyNumberFormat="1" applyFont="1" applyFill="1" applyBorder="1"/>
    <xf numFmtId="166" fontId="13" fillId="2" borderId="11" xfId="0" applyNumberFormat="1" applyFont="1" applyFill="1" applyBorder="1" applyAlignment="1">
      <alignment vertical="top"/>
    </xf>
    <xf numFmtId="166" fontId="24" fillId="2" borderId="19" xfId="0" applyNumberFormat="1" applyFont="1" applyFill="1" applyBorder="1"/>
    <xf numFmtId="166" fontId="12" fillId="0" borderId="29" xfId="0" applyNumberFormat="1" applyFont="1" applyBorder="1" applyAlignment="1">
      <alignment vertical="top"/>
    </xf>
    <xf numFmtId="0" fontId="15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0" borderId="0" xfId="0" applyFont="1"/>
    <xf numFmtId="0" fontId="31" fillId="0" borderId="0" xfId="0" applyFont="1" applyAlignment="1">
      <alignment vertical="center"/>
    </xf>
    <xf numFmtId="165" fontId="20" fillId="2" borderId="49" xfId="0" applyNumberFormat="1" applyFont="1" applyFill="1" applyBorder="1" applyAlignment="1">
      <alignment vertical="top"/>
    </xf>
    <xf numFmtId="165" fontId="20" fillId="2" borderId="44" xfId="0" applyNumberFormat="1" applyFont="1" applyFill="1" applyBorder="1" applyAlignment="1">
      <alignment vertical="top"/>
    </xf>
    <xf numFmtId="165" fontId="20" fillId="2" borderId="44" xfId="0" applyNumberFormat="1" applyFont="1" applyFill="1" applyBorder="1"/>
    <xf numFmtId="165" fontId="21" fillId="2" borderId="19" xfId="0" applyNumberFormat="1" applyFont="1" applyFill="1" applyBorder="1"/>
    <xf numFmtId="168" fontId="27" fillId="0" borderId="29" xfId="0" applyNumberFormat="1" applyFont="1" applyBorder="1" applyAlignment="1">
      <alignment vertical="top"/>
    </xf>
    <xf numFmtId="166" fontId="4" fillId="2" borderId="48" xfId="0" applyNumberFormat="1" applyFont="1" applyFill="1" applyBorder="1" applyAlignment="1">
      <alignment vertical="top"/>
    </xf>
    <xf numFmtId="166" fontId="4" fillId="2" borderId="10" xfId="0" applyNumberFormat="1" applyFont="1" applyFill="1" applyBorder="1" applyAlignment="1">
      <alignment vertical="top"/>
    </xf>
    <xf numFmtId="166" fontId="1" fillId="0" borderId="10" xfId="0" applyNumberFormat="1" applyFont="1" applyBorder="1" applyAlignment="1">
      <alignment vertical="top"/>
    </xf>
    <xf numFmtId="165" fontId="24" fillId="2" borderId="49" xfId="0" applyNumberFormat="1" applyFont="1" applyFill="1" applyBorder="1" applyAlignment="1">
      <alignment vertical="top"/>
    </xf>
    <xf numFmtId="165" fontId="24" fillId="2" borderId="44" xfId="0" applyNumberFormat="1" applyFont="1" applyFill="1" applyBorder="1" applyAlignment="1">
      <alignment vertical="top"/>
    </xf>
    <xf numFmtId="165" fontId="24" fillId="2" borderId="44" xfId="0" applyNumberFormat="1" applyFont="1" applyFill="1" applyBorder="1"/>
    <xf numFmtId="165" fontId="26" fillId="2" borderId="19" xfId="0" applyNumberFormat="1" applyFont="1" applyFill="1" applyBorder="1"/>
    <xf numFmtId="168" fontId="12" fillId="0" borderId="29" xfId="0" applyNumberFormat="1" applyFont="1" applyBorder="1" applyAlignment="1">
      <alignment vertical="top"/>
    </xf>
    <xf numFmtId="0" fontId="13" fillId="2" borderId="18" xfId="0" applyFont="1" applyFill="1" applyBorder="1"/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2" fontId="4" fillId="0" borderId="33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35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4" fillId="2" borderId="4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1" fontId="4" fillId="0" borderId="33" xfId="0" applyNumberFormat="1" applyFont="1" applyFill="1" applyBorder="1" applyAlignment="1" applyProtection="1">
      <alignment horizontal="center" vertical="center" wrapText="1"/>
    </xf>
    <xf numFmtId="1" fontId="4" fillId="0" borderId="34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4" fillId="0" borderId="37" xfId="0" applyNumberFormat="1" applyFont="1" applyFill="1" applyBorder="1" applyAlignment="1" applyProtection="1">
      <alignment horizontal="center" vertical="center" wrapText="1"/>
    </xf>
    <xf numFmtId="49" fontId="4" fillId="0" borderId="38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textRotation="90"/>
    </xf>
    <xf numFmtId="49" fontId="10" fillId="0" borderId="23" xfId="0" applyNumberFormat="1" applyFont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2" fontId="23" fillId="2" borderId="36" xfId="0" applyNumberFormat="1" applyFont="1" applyFill="1" applyBorder="1" applyAlignment="1">
      <alignment horizontal="center" vertical="top"/>
    </xf>
    <xf numFmtId="2" fontId="23" fillId="2" borderId="10" xfId="0" applyNumberFormat="1" applyFont="1" applyFill="1" applyBorder="1" applyAlignment="1">
      <alignment horizontal="center" vertical="top"/>
    </xf>
    <xf numFmtId="0" fontId="22" fillId="2" borderId="41" xfId="0" applyFont="1" applyFill="1" applyBorder="1" applyAlignment="1">
      <alignment horizontal="center" vertical="justify"/>
    </xf>
    <xf numFmtId="0" fontId="22" fillId="2" borderId="16" xfId="0" applyFont="1" applyFill="1" applyBorder="1" applyAlignment="1">
      <alignment horizontal="center" vertical="justify"/>
    </xf>
    <xf numFmtId="0" fontId="22" fillId="2" borderId="39" xfId="0" applyFont="1" applyFill="1" applyBorder="1" applyAlignment="1">
      <alignment horizontal="center" vertical="justify"/>
    </xf>
    <xf numFmtId="0" fontId="22" fillId="2" borderId="8" xfId="0" applyFont="1" applyFill="1" applyBorder="1" applyAlignment="1">
      <alignment horizontal="center"/>
    </xf>
    <xf numFmtId="0" fontId="22" fillId="2" borderId="44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4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4" fillId="2" borderId="39" xfId="0" applyFont="1" applyFill="1" applyBorder="1"/>
    <xf numFmtId="0" fontId="24" fillId="2" borderId="18" xfId="0" applyFont="1" applyFill="1" applyBorder="1"/>
  </cellXfs>
  <cellStyles count="5">
    <cellStyle name="Normal 2" xfId="4" xr:uid="{00000000-0005-0000-0000-000000000000}"/>
    <cellStyle name="Normal_Sheet1" xfId="3" xr:uid="{00000000-0005-0000-0000-000001000000}"/>
    <cellStyle name="Запетая 2" xfId="2" xr:uid="{00000000-0005-0000-0000-000002000000}"/>
    <cellStyle name="Нормален" xfId="0" builtinId="0"/>
    <cellStyle name="Нормален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opLeftCell="A4" zoomScaleNormal="100" workbookViewId="0">
      <selection activeCell="I7" sqref="I7:J15"/>
    </sheetView>
  </sheetViews>
  <sheetFormatPr defaultRowHeight="14.4" x14ac:dyDescent="0.3"/>
  <cols>
    <col min="1" max="1" width="6.6640625" style="2" customWidth="1"/>
    <col min="2" max="2" width="8.6640625" style="2" customWidth="1"/>
    <col min="3" max="3" width="8.44140625" style="2" customWidth="1"/>
    <col min="4" max="4" width="27.6640625" style="2" customWidth="1"/>
    <col min="5" max="5" width="10.88671875" style="2" customWidth="1"/>
    <col min="6" max="6" width="9.77734375" style="2" customWidth="1"/>
    <col min="7" max="7" width="7.6640625" style="2" customWidth="1"/>
    <col min="8" max="8" width="11.109375" style="2" customWidth="1"/>
    <col min="9" max="9" width="11.21875" style="22" customWidth="1"/>
    <col min="10" max="10" width="12.5546875" style="22" customWidth="1"/>
    <col min="11" max="11" width="11.21875" style="22" hidden="1" customWidth="1"/>
    <col min="12" max="12" width="12.109375" style="22" hidden="1" customWidth="1"/>
    <col min="13" max="13" width="8.88671875" style="8" customWidth="1"/>
    <col min="14" max="14" width="9.77734375" bestFit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21"/>
      <c r="K1" s="21"/>
    </row>
    <row r="2" spans="1:12" ht="34.200000000000003" customHeight="1" thickBot="1" x14ac:dyDescent="0.35">
      <c r="A2" s="96" t="s">
        <v>15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8"/>
    </row>
    <row r="3" spans="1:12" ht="15" thickBot="1" x14ac:dyDescent="0.35">
      <c r="A3" s="4"/>
      <c r="B3" s="4"/>
      <c r="C3" s="4"/>
      <c r="D3" s="101"/>
      <c r="E3" s="101"/>
      <c r="F3" s="4"/>
      <c r="G3" s="4"/>
      <c r="H3" s="4"/>
      <c r="I3" s="21"/>
      <c r="K3" s="21"/>
    </row>
    <row r="4" spans="1:12" s="12" customFormat="1" ht="13.5" customHeight="1" x14ac:dyDescent="0.3">
      <c r="A4" s="104" t="s">
        <v>23</v>
      </c>
      <c r="B4" s="106" t="s">
        <v>11</v>
      </c>
      <c r="C4" s="108" t="s">
        <v>13</v>
      </c>
      <c r="D4" s="116" t="s">
        <v>0</v>
      </c>
      <c r="E4" s="118" t="s">
        <v>42</v>
      </c>
      <c r="F4" s="120" t="s">
        <v>9</v>
      </c>
      <c r="G4" s="112" t="s">
        <v>10</v>
      </c>
      <c r="H4" s="114" t="s">
        <v>12</v>
      </c>
      <c r="I4" s="110" t="s">
        <v>33</v>
      </c>
      <c r="J4" s="99" t="s">
        <v>34</v>
      </c>
      <c r="K4" s="102" t="s">
        <v>27</v>
      </c>
      <c r="L4" s="99" t="s">
        <v>28</v>
      </c>
    </row>
    <row r="5" spans="1:12" s="12" customFormat="1" ht="74.25" customHeight="1" thickBot="1" x14ac:dyDescent="0.35">
      <c r="A5" s="105"/>
      <c r="B5" s="107"/>
      <c r="C5" s="109"/>
      <c r="D5" s="117"/>
      <c r="E5" s="119"/>
      <c r="F5" s="121"/>
      <c r="G5" s="113"/>
      <c r="H5" s="115"/>
      <c r="I5" s="111"/>
      <c r="J5" s="100"/>
      <c r="K5" s="103"/>
      <c r="L5" s="100"/>
    </row>
    <row r="6" spans="1:12" s="18" customFormat="1" ht="13.8" thickBot="1" x14ac:dyDescent="0.35">
      <c r="A6" s="19">
        <v>1</v>
      </c>
      <c r="B6" s="20">
        <f>A6+1</f>
        <v>2</v>
      </c>
      <c r="C6" s="13">
        <f t="shared" ref="C6:E6" si="0">B6+1</f>
        <v>3</v>
      </c>
      <c r="D6" s="14">
        <f t="shared" si="0"/>
        <v>4</v>
      </c>
      <c r="E6" s="15">
        <f t="shared" si="0"/>
        <v>5</v>
      </c>
      <c r="F6" s="25">
        <f>E6+1</f>
        <v>6</v>
      </c>
      <c r="G6" s="16">
        <f>F6+1</f>
        <v>7</v>
      </c>
      <c r="H6" s="17">
        <f>G6+1</f>
        <v>8</v>
      </c>
      <c r="I6" s="23">
        <f>F6+1</f>
        <v>7</v>
      </c>
      <c r="J6" s="24">
        <f>I6+1</f>
        <v>8</v>
      </c>
      <c r="K6" s="23">
        <f>H6+1</f>
        <v>9</v>
      </c>
      <c r="L6" s="24">
        <f>K6+1</f>
        <v>10</v>
      </c>
    </row>
    <row r="7" spans="1:12" s="60" customFormat="1" ht="15.6" customHeight="1" x14ac:dyDescent="0.25">
      <c r="A7" s="122" t="s">
        <v>53</v>
      </c>
      <c r="B7" s="131" t="s">
        <v>56</v>
      </c>
      <c r="C7" s="42" t="s">
        <v>39</v>
      </c>
      <c r="D7" s="43" t="s">
        <v>7</v>
      </c>
      <c r="E7" s="156">
        <v>26</v>
      </c>
      <c r="F7" s="44"/>
      <c r="G7" s="45" t="s">
        <v>35</v>
      </c>
      <c r="H7" s="46">
        <f>E7</f>
        <v>26</v>
      </c>
      <c r="I7" s="47">
        <v>71</v>
      </c>
      <c r="J7" s="90">
        <f>H7*I7</f>
        <v>1846</v>
      </c>
      <c r="K7" s="87">
        <f>I7*1.95583</f>
        <v>138.86393000000001</v>
      </c>
      <c r="L7" s="73">
        <f>H7*K7</f>
        <v>3610.4621800000004</v>
      </c>
    </row>
    <row r="8" spans="1:12" s="60" customFormat="1" ht="16.2" customHeight="1" x14ac:dyDescent="0.25">
      <c r="A8" s="122"/>
      <c r="B8" s="132"/>
      <c r="C8" s="42" t="s">
        <v>58</v>
      </c>
      <c r="D8" s="43" t="s">
        <v>7</v>
      </c>
      <c r="E8" s="157">
        <v>0</v>
      </c>
      <c r="F8" s="44"/>
      <c r="G8" s="45" t="s">
        <v>35</v>
      </c>
      <c r="H8" s="46">
        <f>E8</f>
        <v>0</v>
      </c>
      <c r="I8" s="47">
        <v>97</v>
      </c>
      <c r="J8" s="91">
        <f>H8*I8</f>
        <v>0</v>
      </c>
      <c r="K8" s="88">
        <f>I8*1.95583</f>
        <v>189.71550999999999</v>
      </c>
      <c r="L8" s="71">
        <f>H8*K8</f>
        <v>0</v>
      </c>
    </row>
    <row r="9" spans="1:12" s="60" customFormat="1" ht="13.2" customHeight="1" x14ac:dyDescent="0.25">
      <c r="A9" s="122"/>
      <c r="B9" s="132"/>
      <c r="C9" s="49"/>
      <c r="D9" s="50" t="s">
        <v>36</v>
      </c>
      <c r="E9" s="157">
        <f>SUM(E7:E8)</f>
        <v>26</v>
      </c>
      <c r="F9" s="51"/>
      <c r="G9" s="45"/>
      <c r="H9" s="52">
        <f>SUM(H7:H8)</f>
        <v>26</v>
      </c>
      <c r="I9" s="53"/>
      <c r="J9" s="92">
        <f>SUM(J7:J8)</f>
        <v>1846</v>
      </c>
      <c r="K9" s="89"/>
      <c r="L9" s="74">
        <f>SUM(L7:L8)</f>
        <v>3610.4621800000004</v>
      </c>
    </row>
    <row r="10" spans="1:12" s="60" customFormat="1" ht="16.2" customHeight="1" x14ac:dyDescent="0.25">
      <c r="A10" s="122"/>
      <c r="B10" s="132"/>
      <c r="C10" s="42" t="s">
        <v>39</v>
      </c>
      <c r="D10" s="43" t="s">
        <v>8</v>
      </c>
      <c r="E10" s="157">
        <v>14</v>
      </c>
      <c r="F10" s="44"/>
      <c r="G10" s="45" t="s">
        <v>35</v>
      </c>
      <c r="H10" s="46">
        <f>E10</f>
        <v>14</v>
      </c>
      <c r="I10" s="47">
        <v>69</v>
      </c>
      <c r="J10" s="91">
        <f>H10*I10</f>
        <v>966</v>
      </c>
      <c r="K10" s="88">
        <f>I10*1.95583</f>
        <v>134.95227</v>
      </c>
      <c r="L10" s="71">
        <f>H10*K10</f>
        <v>1889.33178</v>
      </c>
    </row>
    <row r="11" spans="1:12" s="60" customFormat="1" ht="15.6" customHeight="1" x14ac:dyDescent="0.25">
      <c r="A11" s="122"/>
      <c r="B11" s="132"/>
      <c r="C11" s="42" t="s">
        <v>58</v>
      </c>
      <c r="D11" s="43" t="s">
        <v>8</v>
      </c>
      <c r="E11" s="157">
        <v>2</v>
      </c>
      <c r="F11" s="44"/>
      <c r="G11" s="45" t="s">
        <v>35</v>
      </c>
      <c r="H11" s="46">
        <f>E11</f>
        <v>2</v>
      </c>
      <c r="I11" s="47">
        <v>81</v>
      </c>
      <c r="J11" s="91">
        <f>H11*I11</f>
        <v>162</v>
      </c>
      <c r="K11" s="88">
        <f>I11*1.95583</f>
        <v>158.42222999999998</v>
      </c>
      <c r="L11" s="71">
        <f>H11*K11</f>
        <v>316.84445999999997</v>
      </c>
    </row>
    <row r="12" spans="1:12" s="60" customFormat="1" ht="13.8" customHeight="1" x14ac:dyDescent="0.25">
      <c r="A12" s="122"/>
      <c r="B12" s="132"/>
      <c r="C12" s="49"/>
      <c r="D12" s="50" t="s">
        <v>36</v>
      </c>
      <c r="E12" s="157">
        <f>SUM(E10:E11)</f>
        <v>16</v>
      </c>
      <c r="F12" s="51"/>
      <c r="G12" s="45"/>
      <c r="H12" s="52">
        <f>SUM(H10:H11)</f>
        <v>16</v>
      </c>
      <c r="I12" s="53"/>
      <c r="J12" s="92">
        <f>SUM(J10:J11)</f>
        <v>1128</v>
      </c>
      <c r="K12" s="89"/>
      <c r="L12" s="74">
        <f>SUM(L10:L11)</f>
        <v>2206.1762399999998</v>
      </c>
    </row>
    <row r="13" spans="1:12" s="60" customFormat="1" ht="15.6" customHeight="1" x14ac:dyDescent="0.25">
      <c r="A13" s="122"/>
      <c r="B13" s="132"/>
      <c r="C13" s="42" t="s">
        <v>39</v>
      </c>
      <c r="D13" s="54" t="s">
        <v>37</v>
      </c>
      <c r="E13" s="157">
        <v>30</v>
      </c>
      <c r="F13" s="55">
        <v>0.6</v>
      </c>
      <c r="G13" s="45" t="s">
        <v>38</v>
      </c>
      <c r="H13" s="46">
        <f>ROUND(E13/F13,0)</f>
        <v>50</v>
      </c>
      <c r="I13" s="53">
        <v>40</v>
      </c>
      <c r="J13" s="91">
        <f>H13*I13</f>
        <v>2000</v>
      </c>
      <c r="K13" s="88">
        <f>I13*1.95583</f>
        <v>78.233199999999997</v>
      </c>
      <c r="L13" s="71">
        <f>H13*K13</f>
        <v>3911.66</v>
      </c>
    </row>
    <row r="14" spans="1:12" s="60" customFormat="1" ht="16.2" customHeight="1" x14ac:dyDescent="0.25">
      <c r="A14" s="122"/>
      <c r="B14" s="132"/>
      <c r="C14" s="42" t="s">
        <v>58</v>
      </c>
      <c r="D14" s="54" t="s">
        <v>37</v>
      </c>
      <c r="E14" s="157">
        <v>3</v>
      </c>
      <c r="F14" s="55">
        <v>0.6</v>
      </c>
      <c r="G14" s="45" t="s">
        <v>38</v>
      </c>
      <c r="H14" s="46">
        <f>ROUND(E14/F14,0)</f>
        <v>5</v>
      </c>
      <c r="I14" s="53">
        <v>40</v>
      </c>
      <c r="J14" s="91">
        <f>H14*I14</f>
        <v>200</v>
      </c>
      <c r="K14" s="88">
        <f>I14*1.95583</f>
        <v>78.233199999999997</v>
      </c>
      <c r="L14" s="71">
        <f>H14*K14</f>
        <v>391.166</v>
      </c>
    </row>
    <row r="15" spans="1:12" s="60" customFormat="1" ht="13.2" customHeight="1" x14ac:dyDescent="0.25">
      <c r="A15" s="122"/>
      <c r="B15" s="132"/>
      <c r="C15" s="49"/>
      <c r="D15" s="50" t="s">
        <v>36</v>
      </c>
      <c r="E15" s="95">
        <f>SUM(E13:E14)</f>
        <v>33</v>
      </c>
      <c r="F15" s="51"/>
      <c r="G15" s="45"/>
      <c r="H15" s="52">
        <f>SUM(H13:H14)</f>
        <v>55</v>
      </c>
      <c r="I15" s="53"/>
      <c r="J15" s="92">
        <f>SUM(J13:J14)</f>
        <v>2200</v>
      </c>
      <c r="K15" s="89"/>
      <c r="L15" s="74">
        <f>SUM(L13:L14)</f>
        <v>4302.826</v>
      </c>
    </row>
    <row r="16" spans="1:12" s="60" customFormat="1" ht="14.4" customHeight="1" thickBot="1" x14ac:dyDescent="0.35">
      <c r="A16" s="122"/>
      <c r="B16" s="133"/>
      <c r="C16" s="134" t="s">
        <v>57</v>
      </c>
      <c r="D16" s="135"/>
      <c r="E16" s="56">
        <f>SUM(E9,E15,E12)</f>
        <v>75</v>
      </c>
      <c r="F16" s="57"/>
      <c r="G16" s="129"/>
      <c r="H16" s="130"/>
      <c r="I16" s="53"/>
      <c r="J16" s="93">
        <f>SUM(J9,J15,J12)</f>
        <v>5174</v>
      </c>
      <c r="K16" s="89"/>
      <c r="L16" s="72">
        <f>SUM(L9,L15,L12)</f>
        <v>10119.46442</v>
      </c>
    </row>
    <row r="17" spans="1:14" s="60" customFormat="1" ht="13.8" customHeight="1" thickBot="1" x14ac:dyDescent="0.35">
      <c r="A17" s="123"/>
      <c r="B17" s="124" t="s">
        <v>54</v>
      </c>
      <c r="C17" s="125"/>
      <c r="D17" s="125"/>
      <c r="E17" s="58">
        <f>E16</f>
        <v>75</v>
      </c>
      <c r="F17" s="126"/>
      <c r="G17" s="127"/>
      <c r="H17" s="127"/>
      <c r="I17" s="128"/>
      <c r="J17" s="94">
        <f>J16</f>
        <v>5174</v>
      </c>
      <c r="K17" s="59"/>
      <c r="L17" s="75" t="e">
        <f>#REF!+L16</f>
        <v>#REF!</v>
      </c>
      <c r="N17" s="48"/>
    </row>
    <row r="18" spans="1:14" s="60" customFormat="1" ht="13.2" x14ac:dyDescent="0.3"/>
    <row r="19" spans="1:14" x14ac:dyDescent="0.3">
      <c r="I19" s="61" t="s">
        <v>40</v>
      </c>
      <c r="J19" s="62">
        <f>J17*0.05</f>
        <v>258.7</v>
      </c>
      <c r="K19" s="63"/>
      <c r="L19" s="64" t="e">
        <f>L17*0.05</f>
        <v>#REF!</v>
      </c>
    </row>
    <row r="20" spans="1:14" x14ac:dyDescent="0.3">
      <c r="I20" s="61" t="s">
        <v>41</v>
      </c>
      <c r="J20" s="68">
        <f>ROUND(J17*0.01,0)</f>
        <v>52</v>
      </c>
      <c r="K20" s="65"/>
      <c r="L20" s="64">
        <f>J20*1.95583</f>
        <v>101.70316</v>
      </c>
    </row>
  </sheetData>
  <mergeCells count="20">
    <mergeCell ref="A7:A17"/>
    <mergeCell ref="B17:D17"/>
    <mergeCell ref="F17:I17"/>
    <mergeCell ref="G16:H16"/>
    <mergeCell ref="B7:B16"/>
    <mergeCell ref="C16:D16"/>
    <mergeCell ref="A2:L2"/>
    <mergeCell ref="L4:L5"/>
    <mergeCell ref="D3:E3"/>
    <mergeCell ref="K4:K5"/>
    <mergeCell ref="A4:A5"/>
    <mergeCell ref="B4:B5"/>
    <mergeCell ref="C4:C5"/>
    <mergeCell ref="I4:I5"/>
    <mergeCell ref="J4:J5"/>
    <mergeCell ref="G4:G5"/>
    <mergeCell ref="H4:H5"/>
    <mergeCell ref="D4:D5"/>
    <mergeCell ref="E4:E5"/>
    <mergeCell ref="F4:F5"/>
  </mergeCells>
  <pageMargins left="0.70866141732283472" right="0.70866141732283472" top="0.74803149606299213" bottom="0.35433070866141736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tabSelected="1" topLeftCell="A12" workbookViewId="0">
      <selection activeCell="I17" sqref="F17:J18"/>
    </sheetView>
  </sheetViews>
  <sheetFormatPr defaultRowHeight="14.4" x14ac:dyDescent="0.3"/>
  <cols>
    <col min="1" max="1" width="10" style="2" customWidth="1"/>
    <col min="2" max="2" width="8.77734375" style="2" customWidth="1"/>
    <col min="3" max="3" width="7.88671875" style="2" customWidth="1"/>
    <col min="4" max="4" width="27.88671875" style="2" customWidth="1"/>
    <col min="5" max="5" width="11" style="2" customWidth="1"/>
    <col min="6" max="6" width="10.6640625" style="2" customWidth="1"/>
    <col min="7" max="7" width="6.33203125" style="2" customWidth="1"/>
    <col min="8" max="8" width="10.33203125" style="2" customWidth="1"/>
    <col min="9" max="9" width="9.77734375" style="2" customWidth="1"/>
    <col min="10" max="10" width="12.77734375" style="3" customWidth="1"/>
    <col min="11" max="11" width="9.109375" hidden="1" customWidth="1"/>
    <col min="12" max="12" width="12.77734375" hidden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7"/>
    </row>
    <row r="2" spans="1:12" ht="31.8" customHeight="1" x14ac:dyDescent="0.3">
      <c r="A2" s="140" t="s">
        <v>14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28.8" customHeight="1" x14ac:dyDescent="0.3">
      <c r="A3" s="143" t="s">
        <v>43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15" thickBot="1" x14ac:dyDescent="0.35">
      <c r="A4" s="4"/>
      <c r="B4" s="4"/>
      <c r="C4" s="4"/>
      <c r="D4" s="142"/>
      <c r="E4" s="142"/>
      <c r="F4" s="4"/>
      <c r="G4" s="4"/>
      <c r="H4" s="4"/>
      <c r="I4" s="7"/>
    </row>
    <row r="5" spans="1:12" s="12" customFormat="1" ht="13.5" customHeight="1" x14ac:dyDescent="0.3">
      <c r="A5" s="104" t="s">
        <v>23</v>
      </c>
      <c r="B5" s="106" t="s">
        <v>11</v>
      </c>
      <c r="C5" s="108" t="s">
        <v>13</v>
      </c>
      <c r="D5" s="116" t="s">
        <v>0</v>
      </c>
      <c r="E5" s="118" t="s">
        <v>42</v>
      </c>
      <c r="F5" s="120" t="s">
        <v>9</v>
      </c>
      <c r="G5" s="112" t="s">
        <v>10</v>
      </c>
      <c r="H5" s="114" t="s">
        <v>12</v>
      </c>
      <c r="I5" s="145" t="s">
        <v>31</v>
      </c>
      <c r="J5" s="99" t="s">
        <v>32</v>
      </c>
      <c r="K5" s="102" t="s">
        <v>29</v>
      </c>
      <c r="L5" s="99" t="s">
        <v>30</v>
      </c>
    </row>
    <row r="6" spans="1:12" s="12" customFormat="1" ht="74.25" customHeight="1" thickBot="1" x14ac:dyDescent="0.35">
      <c r="A6" s="105"/>
      <c r="B6" s="107"/>
      <c r="C6" s="109"/>
      <c r="D6" s="117"/>
      <c r="E6" s="119"/>
      <c r="F6" s="121"/>
      <c r="G6" s="113"/>
      <c r="H6" s="115"/>
      <c r="I6" s="146"/>
      <c r="J6" s="100"/>
      <c r="K6" s="103"/>
      <c r="L6" s="100"/>
    </row>
    <row r="7" spans="1:12" s="18" customFormat="1" ht="13.8" thickBot="1" x14ac:dyDescent="0.35">
      <c r="A7" s="19">
        <v>1</v>
      </c>
      <c r="B7" s="20">
        <f>A7+1</f>
        <v>2</v>
      </c>
      <c r="C7" s="13">
        <f t="shared" ref="C7:E7" si="0">B7+1</f>
        <v>3</v>
      </c>
      <c r="D7" s="14">
        <f t="shared" si="0"/>
        <v>4</v>
      </c>
      <c r="E7" s="15">
        <f t="shared" si="0"/>
        <v>5</v>
      </c>
      <c r="F7" s="25">
        <f>E7+1</f>
        <v>6</v>
      </c>
      <c r="G7" s="16">
        <f>F7+1</f>
        <v>7</v>
      </c>
      <c r="H7" s="17">
        <f>G7+1</f>
        <v>8</v>
      </c>
      <c r="I7" s="23">
        <f>F7+1</f>
        <v>7</v>
      </c>
      <c r="J7" s="24">
        <f>I7+1</f>
        <v>8</v>
      </c>
      <c r="K7" s="23">
        <f>H7+1</f>
        <v>9</v>
      </c>
      <c r="L7" s="24">
        <f>K7+1</f>
        <v>10</v>
      </c>
    </row>
    <row r="8" spans="1:12" s="60" customFormat="1" ht="15.6" customHeight="1" x14ac:dyDescent="0.25">
      <c r="A8" s="122" t="s">
        <v>53</v>
      </c>
      <c r="B8" s="131" t="s">
        <v>56</v>
      </c>
      <c r="C8" s="42" t="s">
        <v>39</v>
      </c>
      <c r="D8" s="43" t="s">
        <v>7</v>
      </c>
      <c r="E8" s="156">
        <v>26</v>
      </c>
      <c r="F8" s="44"/>
      <c r="G8" s="45" t="s">
        <v>35</v>
      </c>
      <c r="H8" s="46">
        <f>E8</f>
        <v>26</v>
      </c>
      <c r="I8" s="66">
        <v>71</v>
      </c>
      <c r="J8" s="82">
        <f>H8*I8</f>
        <v>1846</v>
      </c>
      <c r="K8" s="87">
        <f>I8*1.95583</f>
        <v>138.86393000000001</v>
      </c>
      <c r="L8" s="73">
        <f>H8*K8</f>
        <v>3610.4621800000004</v>
      </c>
    </row>
    <row r="9" spans="1:12" s="60" customFormat="1" ht="16.2" customHeight="1" x14ac:dyDescent="0.25">
      <c r="A9" s="122"/>
      <c r="B9" s="132"/>
      <c r="C9" s="42" t="s">
        <v>58</v>
      </c>
      <c r="D9" s="43" t="s">
        <v>7</v>
      </c>
      <c r="E9" s="157">
        <v>0</v>
      </c>
      <c r="F9" s="44"/>
      <c r="G9" s="45" t="s">
        <v>35</v>
      </c>
      <c r="H9" s="46">
        <f>E9</f>
        <v>0</v>
      </c>
      <c r="I9" s="66">
        <v>97</v>
      </c>
      <c r="J9" s="83">
        <f>H9*I9</f>
        <v>0</v>
      </c>
      <c r="K9" s="88">
        <f>I9*1.95583</f>
        <v>189.71550999999999</v>
      </c>
      <c r="L9" s="71">
        <f>H9*K9</f>
        <v>0</v>
      </c>
    </row>
    <row r="10" spans="1:12" s="60" customFormat="1" ht="13.2" customHeight="1" x14ac:dyDescent="0.25">
      <c r="A10" s="122"/>
      <c r="B10" s="132"/>
      <c r="C10" s="49"/>
      <c r="D10" s="50" t="s">
        <v>36</v>
      </c>
      <c r="E10" s="157">
        <f>SUM(E8:E9)</f>
        <v>26</v>
      </c>
      <c r="F10" s="51"/>
      <c r="G10" s="45"/>
      <c r="H10" s="52">
        <f>SUM(H8:H9)</f>
        <v>26</v>
      </c>
      <c r="I10" s="67"/>
      <c r="J10" s="84">
        <f>SUM(J8:J9)</f>
        <v>1846</v>
      </c>
      <c r="K10" s="89"/>
      <c r="L10" s="74">
        <f>SUM(L8:L9)</f>
        <v>3610.4621800000004</v>
      </c>
    </row>
    <row r="11" spans="1:12" s="60" customFormat="1" ht="16.2" customHeight="1" x14ac:dyDescent="0.25">
      <c r="A11" s="122"/>
      <c r="B11" s="132"/>
      <c r="C11" s="42" t="s">
        <v>39</v>
      </c>
      <c r="D11" s="43" t="s">
        <v>8</v>
      </c>
      <c r="E11" s="157">
        <v>14</v>
      </c>
      <c r="F11" s="44"/>
      <c r="G11" s="45" t="s">
        <v>35</v>
      </c>
      <c r="H11" s="46">
        <f>E11</f>
        <v>14</v>
      </c>
      <c r="I11" s="66">
        <v>69</v>
      </c>
      <c r="J11" s="83">
        <f>H11*I11</f>
        <v>966</v>
      </c>
      <c r="K11" s="88">
        <f>I11*1.95583</f>
        <v>134.95227</v>
      </c>
      <c r="L11" s="71">
        <f>H11*K11</f>
        <v>1889.33178</v>
      </c>
    </row>
    <row r="12" spans="1:12" s="60" customFormat="1" ht="15.6" customHeight="1" x14ac:dyDescent="0.25">
      <c r="A12" s="122"/>
      <c r="B12" s="132"/>
      <c r="C12" s="42" t="s">
        <v>58</v>
      </c>
      <c r="D12" s="43" t="s">
        <v>8</v>
      </c>
      <c r="E12" s="157">
        <v>2</v>
      </c>
      <c r="F12" s="44"/>
      <c r="G12" s="45" t="s">
        <v>35</v>
      </c>
      <c r="H12" s="46">
        <f>E12</f>
        <v>2</v>
      </c>
      <c r="I12" s="66">
        <v>81</v>
      </c>
      <c r="J12" s="83">
        <f>H12*I12</f>
        <v>162</v>
      </c>
      <c r="K12" s="88">
        <f>I12*1.95583</f>
        <v>158.42222999999998</v>
      </c>
      <c r="L12" s="71">
        <f>H12*K12</f>
        <v>316.84445999999997</v>
      </c>
    </row>
    <row r="13" spans="1:12" s="60" customFormat="1" ht="13.8" customHeight="1" x14ac:dyDescent="0.25">
      <c r="A13" s="122"/>
      <c r="B13" s="132"/>
      <c r="C13" s="49"/>
      <c r="D13" s="50" t="s">
        <v>36</v>
      </c>
      <c r="E13" s="157">
        <f>SUM(E11:E12)</f>
        <v>16</v>
      </c>
      <c r="F13" s="51"/>
      <c r="G13" s="45"/>
      <c r="H13" s="52">
        <f>SUM(H11:H12)</f>
        <v>16</v>
      </c>
      <c r="I13" s="67"/>
      <c r="J13" s="84">
        <f>SUM(J11:J12)</f>
        <v>1128</v>
      </c>
      <c r="K13" s="89"/>
      <c r="L13" s="74">
        <f>SUM(L11:L12)</f>
        <v>2206.1762399999998</v>
      </c>
    </row>
    <row r="14" spans="1:12" s="60" customFormat="1" ht="15.6" customHeight="1" x14ac:dyDescent="0.25">
      <c r="A14" s="122"/>
      <c r="B14" s="132"/>
      <c r="C14" s="42" t="s">
        <v>39</v>
      </c>
      <c r="D14" s="54" t="s">
        <v>37</v>
      </c>
      <c r="E14" s="157">
        <v>30</v>
      </c>
      <c r="F14" s="55">
        <v>0.6</v>
      </c>
      <c r="G14" s="45" t="s">
        <v>38</v>
      </c>
      <c r="H14" s="46">
        <f>ROUND(E14/F14,0)</f>
        <v>50</v>
      </c>
      <c r="I14" s="67">
        <v>40</v>
      </c>
      <c r="J14" s="83">
        <f>H14*I14</f>
        <v>2000</v>
      </c>
      <c r="K14" s="88">
        <f>I14*1.95583</f>
        <v>78.233199999999997</v>
      </c>
      <c r="L14" s="71">
        <f>H14*K14</f>
        <v>3911.66</v>
      </c>
    </row>
    <row r="15" spans="1:12" s="60" customFormat="1" ht="16.2" customHeight="1" x14ac:dyDescent="0.25">
      <c r="A15" s="122"/>
      <c r="B15" s="132"/>
      <c r="C15" s="42" t="s">
        <v>58</v>
      </c>
      <c r="D15" s="54" t="s">
        <v>37</v>
      </c>
      <c r="E15" s="157">
        <v>3</v>
      </c>
      <c r="F15" s="55">
        <v>0.6</v>
      </c>
      <c r="G15" s="45" t="s">
        <v>38</v>
      </c>
      <c r="H15" s="46">
        <f>ROUND(E15/F15,0)</f>
        <v>5</v>
      </c>
      <c r="I15" s="67">
        <v>40</v>
      </c>
      <c r="J15" s="83">
        <f>H15*I15</f>
        <v>200</v>
      </c>
      <c r="K15" s="88">
        <f>I15*1.95583</f>
        <v>78.233199999999997</v>
      </c>
      <c r="L15" s="71">
        <f>H15*K15</f>
        <v>391.166</v>
      </c>
    </row>
    <row r="16" spans="1:12" s="60" customFormat="1" ht="13.2" customHeight="1" x14ac:dyDescent="0.25">
      <c r="A16" s="122"/>
      <c r="B16" s="132"/>
      <c r="C16" s="49"/>
      <c r="D16" s="50" t="s">
        <v>36</v>
      </c>
      <c r="E16" s="95">
        <f>SUM(E14:E15)</f>
        <v>33</v>
      </c>
      <c r="F16" s="51"/>
      <c r="G16" s="45"/>
      <c r="H16" s="52">
        <f>SUM(H14:H15)</f>
        <v>55</v>
      </c>
      <c r="I16" s="67"/>
      <c r="J16" s="84">
        <f>SUM(J14:J15)</f>
        <v>2200</v>
      </c>
      <c r="K16" s="89"/>
      <c r="L16" s="74">
        <f>SUM(L14:L15)</f>
        <v>4302.826</v>
      </c>
    </row>
    <row r="17" spans="1:14" s="60" customFormat="1" ht="14.4" customHeight="1" thickBot="1" x14ac:dyDescent="0.35">
      <c r="A17" s="122"/>
      <c r="B17" s="133"/>
      <c r="C17" s="134" t="s">
        <v>57</v>
      </c>
      <c r="D17" s="135"/>
      <c r="E17" s="56">
        <f>SUM(E10,E16,E13)</f>
        <v>75</v>
      </c>
      <c r="F17" s="57"/>
      <c r="G17" s="129"/>
      <c r="H17" s="130"/>
      <c r="I17" s="67"/>
      <c r="J17" s="85">
        <f>SUM(J10,J16,J13)</f>
        <v>5174</v>
      </c>
      <c r="K17" s="89"/>
      <c r="L17" s="72">
        <f>SUM(L10,L16,L13)</f>
        <v>10119.46442</v>
      </c>
    </row>
    <row r="18" spans="1:14" s="60" customFormat="1" ht="13.8" customHeight="1" thickBot="1" x14ac:dyDescent="0.35">
      <c r="A18" s="123"/>
      <c r="B18" s="124" t="s">
        <v>54</v>
      </c>
      <c r="C18" s="125"/>
      <c r="D18" s="125"/>
      <c r="E18" s="58">
        <f>E17</f>
        <v>75</v>
      </c>
      <c r="F18" s="126"/>
      <c r="G18" s="127"/>
      <c r="H18" s="127"/>
      <c r="I18" s="128"/>
      <c r="J18" s="86">
        <f>J17</f>
        <v>5174</v>
      </c>
      <c r="K18" s="59"/>
      <c r="L18" s="75" t="e">
        <f>#REF!+L17</f>
        <v>#REF!</v>
      </c>
      <c r="N18" s="48"/>
    </row>
    <row r="22" spans="1:14" x14ac:dyDescent="0.3">
      <c r="A22" s="139" t="s">
        <v>16</v>
      </c>
      <c r="B22" s="139"/>
      <c r="C22" s="139"/>
      <c r="D22" s="139"/>
      <c r="E22" s="5"/>
      <c r="F22" s="3"/>
      <c r="G22" s="3"/>
      <c r="H22" s="3"/>
      <c r="I22" s="3"/>
      <c r="J22" s="69" t="s">
        <v>17</v>
      </c>
      <c r="K22" s="69"/>
      <c r="L22" s="3"/>
      <c r="M22" s="5"/>
    </row>
    <row r="23" spans="1:14" ht="15.6" x14ac:dyDescent="0.3">
      <c r="A23" s="139" t="s">
        <v>18</v>
      </c>
      <c r="B23" s="139"/>
      <c r="C23" s="139"/>
      <c r="D23" s="139"/>
      <c r="E23" s="5"/>
      <c r="F23" s="3"/>
      <c r="G23" s="3"/>
      <c r="H23" s="3"/>
      <c r="I23" s="3"/>
      <c r="J23" s="76" t="s">
        <v>47</v>
      </c>
      <c r="K23" s="69"/>
      <c r="L23" s="69"/>
      <c r="M23" s="5"/>
    </row>
    <row r="24" spans="1:14" ht="6" customHeight="1" x14ac:dyDescent="0.3">
      <c r="A24" s="69"/>
      <c r="B24" s="69"/>
      <c r="C24" s="69"/>
      <c r="D24" s="69"/>
      <c r="E24" s="5"/>
      <c r="F24" s="3"/>
      <c r="G24" s="3"/>
      <c r="H24" s="3"/>
      <c r="I24" s="3"/>
      <c r="J24" s="69"/>
      <c r="K24" s="69"/>
      <c r="L24" s="69"/>
      <c r="M24" s="5"/>
    </row>
    <row r="25" spans="1:14" x14ac:dyDescent="0.3">
      <c r="A25" s="139" t="s">
        <v>19</v>
      </c>
      <c r="B25" s="139"/>
      <c r="C25" s="139"/>
      <c r="D25" s="69"/>
      <c r="E25" s="5"/>
      <c r="F25" s="3"/>
      <c r="G25" s="3"/>
      <c r="H25" s="3"/>
      <c r="I25" s="3"/>
      <c r="J25" s="69" t="s">
        <v>20</v>
      </c>
      <c r="K25" s="69"/>
      <c r="L25" s="5"/>
      <c r="M25" s="5"/>
    </row>
    <row r="26" spans="1:14" ht="14.4" hidden="1" customHeight="1" x14ac:dyDescent="0.3">
      <c r="A26" s="69"/>
      <c r="B26" s="69"/>
      <c r="C26" s="69"/>
      <c r="D26" s="69"/>
      <c r="E26" s="5"/>
      <c r="F26" s="3"/>
      <c r="G26" s="3"/>
      <c r="H26" s="3"/>
      <c r="I26" s="3"/>
      <c r="J26" s="5"/>
      <c r="K26" s="6"/>
      <c r="L26" s="5"/>
      <c r="M26" s="5"/>
    </row>
    <row r="27" spans="1:14" ht="14.4" customHeight="1" x14ac:dyDescent="0.3">
      <c r="A27" s="136" t="s">
        <v>52</v>
      </c>
      <c r="B27" s="136"/>
      <c r="C27" s="136"/>
      <c r="D27" s="136"/>
      <c r="E27" s="1"/>
      <c r="F27" s="3"/>
      <c r="G27" s="3"/>
      <c r="H27" s="3"/>
      <c r="I27" s="3"/>
      <c r="J27" s="136" t="s">
        <v>48</v>
      </c>
      <c r="K27" s="136"/>
      <c r="L27" s="136"/>
      <c r="M27" s="70"/>
    </row>
    <row r="28" spans="1:14" x14ac:dyDescent="0.3">
      <c r="A28" s="32"/>
      <c r="B28" s="32"/>
      <c r="C28" s="26"/>
      <c r="D28" s="26"/>
      <c r="E28" s="1"/>
      <c r="F28" s="137"/>
      <c r="G28" s="137"/>
      <c r="H28" s="137"/>
      <c r="I28" s="5"/>
      <c r="J28" s="5"/>
    </row>
    <row r="29" spans="1:14" x14ac:dyDescent="0.3">
      <c r="A29" s="32"/>
      <c r="B29" s="32"/>
      <c r="C29" s="26"/>
      <c r="D29" s="26"/>
      <c r="E29" s="1"/>
      <c r="F29" s="31"/>
      <c r="G29" s="31"/>
      <c r="H29" s="31"/>
      <c r="I29" s="5"/>
      <c r="J29" s="5"/>
    </row>
    <row r="30" spans="1:14" x14ac:dyDescent="0.3">
      <c r="A30" s="27" t="s">
        <v>21</v>
      </c>
      <c r="B30" s="27"/>
      <c r="C30" s="27"/>
      <c r="D30" s="27"/>
      <c r="E30" s="5"/>
      <c r="F30" s="5"/>
      <c r="G30" s="5"/>
      <c r="H30" s="5"/>
      <c r="I30" s="5"/>
      <c r="J30" s="5"/>
    </row>
    <row r="31" spans="1:14" ht="14.4" customHeight="1" x14ac:dyDescent="0.3">
      <c r="A31" s="136" t="s">
        <v>22</v>
      </c>
      <c r="B31" s="136"/>
      <c r="C31" s="136"/>
      <c r="D31" s="136"/>
      <c r="E31" s="11"/>
      <c r="F31" s="5"/>
      <c r="G31" s="5"/>
      <c r="H31" s="5"/>
      <c r="I31" s="5"/>
      <c r="J31" s="5"/>
    </row>
    <row r="32" spans="1:14" x14ac:dyDescent="0.3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</row>
    <row r="34" spans="1:12" s="80" customFormat="1" x14ac:dyDescent="0.3">
      <c r="A34" s="77" t="s">
        <v>49</v>
      </c>
      <c r="B34" s="78"/>
      <c r="C34" s="78"/>
      <c r="D34" s="78"/>
      <c r="E34" s="79"/>
      <c r="F34" s="79"/>
      <c r="G34" s="79"/>
      <c r="H34" s="79"/>
      <c r="I34" s="79"/>
      <c r="J34" s="79"/>
    </row>
    <row r="35" spans="1:12" s="80" customFormat="1" ht="14.4" customHeight="1" x14ac:dyDescent="0.3">
      <c r="A35" s="138" t="s">
        <v>50</v>
      </c>
      <c r="B35" s="138"/>
      <c r="C35" s="138"/>
      <c r="D35" s="138"/>
      <c r="E35" s="81"/>
      <c r="F35" s="79"/>
      <c r="G35" s="79"/>
      <c r="H35" s="79"/>
      <c r="I35" s="79"/>
      <c r="J35" s="79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</row>
  </sheetData>
  <mergeCells count="29">
    <mergeCell ref="A2:L2"/>
    <mergeCell ref="K5:K6"/>
    <mergeCell ref="L5:L6"/>
    <mergeCell ref="D4:E4"/>
    <mergeCell ref="A3:L3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J27:L27"/>
    <mergeCell ref="F28:H28"/>
    <mergeCell ref="A31:D31"/>
    <mergeCell ref="A35:D35"/>
    <mergeCell ref="E5:E6"/>
    <mergeCell ref="A22:D22"/>
    <mergeCell ref="A23:D23"/>
    <mergeCell ref="A25:C25"/>
    <mergeCell ref="A27:D27"/>
    <mergeCell ref="A8:A18"/>
    <mergeCell ref="B8:B17"/>
    <mergeCell ref="C17:D17"/>
    <mergeCell ref="G17:H17"/>
    <mergeCell ref="B18:D18"/>
    <mergeCell ref="F18:I18"/>
  </mergeCells>
  <pageMargins left="0.9055118110236221" right="0.31496062992125984" top="0.35433070866141736" bottom="0.35433070866141736" header="0" footer="0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9"/>
  <sheetViews>
    <sheetView workbookViewId="0">
      <selection activeCell="E9" sqref="E9"/>
    </sheetView>
  </sheetViews>
  <sheetFormatPr defaultRowHeight="15.6" x14ac:dyDescent="0.3"/>
  <cols>
    <col min="1" max="1" width="16.33203125" style="33" customWidth="1"/>
    <col min="2" max="2" width="23.6640625" style="34" customWidth="1"/>
    <col min="3" max="3" width="17" style="34" customWidth="1"/>
    <col min="4" max="4" width="19.88671875" style="34" customWidth="1"/>
    <col min="5" max="5" width="21" style="34" customWidth="1"/>
    <col min="6" max="6" width="21.33203125" style="34" customWidth="1"/>
  </cols>
  <sheetData>
    <row r="1" spans="1:6" x14ac:dyDescent="0.3">
      <c r="A1" s="147" t="s">
        <v>1</v>
      </c>
      <c r="B1" s="147"/>
      <c r="C1" s="147"/>
      <c r="D1" s="147"/>
      <c r="E1" s="147"/>
      <c r="F1" s="147"/>
    </row>
    <row r="2" spans="1:6" x14ac:dyDescent="0.3">
      <c r="A2" s="154" t="s">
        <v>44</v>
      </c>
      <c r="B2" s="154"/>
      <c r="C2" s="154"/>
      <c r="D2" s="154"/>
      <c r="E2" s="154"/>
      <c r="F2" s="154"/>
    </row>
    <row r="3" spans="1:6" ht="40.799999999999997" customHeight="1" x14ac:dyDescent="0.3">
      <c r="A3" s="155" t="s">
        <v>46</v>
      </c>
      <c r="B3" s="155"/>
      <c r="C3" s="155"/>
      <c r="D3" s="155"/>
      <c r="E3" s="155"/>
      <c r="F3" s="155"/>
    </row>
    <row r="4" spans="1:6" s="36" customFormat="1" ht="31.2" customHeight="1" x14ac:dyDescent="0.3">
      <c r="A4" s="154" t="s">
        <v>55</v>
      </c>
      <c r="B4" s="154"/>
      <c r="C4" s="154"/>
      <c r="D4" s="154"/>
      <c r="E4" s="154"/>
      <c r="F4" s="154"/>
    </row>
    <row r="5" spans="1:6" s="36" customFormat="1" ht="22.2" customHeight="1" x14ac:dyDescent="0.3">
      <c r="A5" s="37"/>
      <c r="B5" s="38"/>
      <c r="C5" s="38"/>
      <c r="D5" s="38"/>
      <c r="E5" s="38"/>
      <c r="F5" s="38"/>
    </row>
    <row r="6" spans="1:6" s="36" customFormat="1" ht="22.8" customHeight="1" x14ac:dyDescent="0.3">
      <c r="A6" s="148" t="s">
        <v>24</v>
      </c>
      <c r="B6" s="150" t="s">
        <v>45</v>
      </c>
      <c r="C6" s="151"/>
      <c r="D6" s="151"/>
      <c r="E6" s="152"/>
      <c r="F6" s="153" t="s">
        <v>6</v>
      </c>
    </row>
    <row r="7" spans="1:6" s="36" customFormat="1" ht="26.4" customHeight="1" x14ac:dyDescent="0.3">
      <c r="A7" s="149"/>
      <c r="B7" s="39" t="s">
        <v>2</v>
      </c>
      <c r="C7" s="39" t="s">
        <v>3</v>
      </c>
      <c r="D7" s="39" t="s">
        <v>4</v>
      </c>
      <c r="E7" s="39" t="s">
        <v>5</v>
      </c>
      <c r="F7" s="149"/>
    </row>
    <row r="8" spans="1:6" s="36" customFormat="1" ht="31.2" customHeight="1" x14ac:dyDescent="0.3">
      <c r="A8" s="40" t="s">
        <v>53</v>
      </c>
      <c r="B8" s="41">
        <v>0</v>
      </c>
      <c r="C8" s="41">
        <v>0</v>
      </c>
      <c r="D8" s="41">
        <v>5</v>
      </c>
      <c r="E8" s="41">
        <v>70</v>
      </c>
      <c r="F8" s="41">
        <f>B8+C8+D8+E8</f>
        <v>75</v>
      </c>
    </row>
    <row r="9" spans="1:6" s="36" customFormat="1" ht="27.6" customHeight="1" x14ac:dyDescent="0.3">
      <c r="A9" s="10"/>
      <c r="B9" s="10"/>
      <c r="C9" s="10"/>
      <c r="D9" s="10"/>
      <c r="E9" s="10"/>
      <c r="F9" s="10"/>
    </row>
    <row r="10" spans="1:6" x14ac:dyDescent="0.3">
      <c r="A10" s="10"/>
      <c r="B10" s="10"/>
      <c r="C10" s="10"/>
      <c r="D10" s="10"/>
      <c r="E10" s="10"/>
      <c r="F10" s="9"/>
    </row>
    <row r="11" spans="1:6" ht="21.6" customHeight="1" x14ac:dyDescent="0.3">
      <c r="A11" s="139" t="s">
        <v>16</v>
      </c>
      <c r="B11" s="139"/>
      <c r="C11" s="139"/>
      <c r="D11" s="139"/>
      <c r="E11" s="30" t="s">
        <v>17</v>
      </c>
      <c r="F11" s="30"/>
    </row>
    <row r="12" spans="1:6" ht="14.4" x14ac:dyDescent="0.3">
      <c r="A12" s="139" t="s">
        <v>18</v>
      </c>
      <c r="B12" s="139"/>
      <c r="C12" s="139"/>
      <c r="D12" s="139"/>
      <c r="E12" s="30" t="s">
        <v>25</v>
      </c>
      <c r="F12" s="30"/>
    </row>
    <row r="13" spans="1:6" ht="14.4" x14ac:dyDescent="0.3">
      <c r="A13" s="30"/>
      <c r="B13" s="30"/>
      <c r="C13" s="30"/>
      <c r="D13" s="30"/>
      <c r="E13" s="30"/>
      <c r="F13" s="30"/>
    </row>
    <row r="14" spans="1:6" ht="14.4" x14ac:dyDescent="0.3">
      <c r="A14" s="139" t="s">
        <v>19</v>
      </c>
      <c r="B14" s="139"/>
      <c r="C14" s="139"/>
      <c r="D14" s="30"/>
      <c r="E14" s="30" t="s">
        <v>20</v>
      </c>
      <c r="F14" s="30"/>
    </row>
    <row r="15" spans="1:6" ht="14.4" x14ac:dyDescent="0.3">
      <c r="A15" s="30"/>
      <c r="B15" s="30"/>
      <c r="C15" s="30"/>
      <c r="D15" s="30"/>
      <c r="E15" s="5"/>
      <c r="F15" s="6"/>
    </row>
    <row r="16" spans="1:6" ht="27.6" customHeight="1" x14ac:dyDescent="0.3">
      <c r="A16" s="136" t="s">
        <v>51</v>
      </c>
      <c r="B16" s="136"/>
      <c r="C16" s="136"/>
      <c r="D16" s="28"/>
      <c r="E16" s="3"/>
      <c r="F16" s="35" t="s">
        <v>26</v>
      </c>
    </row>
    <row r="17" spans="1:6" ht="14.4" x14ac:dyDescent="0.3">
      <c r="A17" s="32"/>
      <c r="B17" s="32"/>
      <c r="C17" s="26"/>
      <c r="D17" s="26"/>
      <c r="E17" s="1"/>
      <c r="F17" s="29"/>
    </row>
    <row r="18" spans="1:6" ht="11.4" customHeight="1" x14ac:dyDescent="0.3">
      <c r="A18" s="32"/>
      <c r="B18" s="32"/>
      <c r="C18" s="26"/>
      <c r="D18" s="26"/>
      <c r="E18" s="1"/>
      <c r="F18" s="31"/>
    </row>
    <row r="19" spans="1:6" ht="14.4" customHeight="1" x14ac:dyDescent="0.3">
      <c r="A19" s="27" t="s">
        <v>21</v>
      </c>
      <c r="B19" s="27"/>
      <c r="C19" s="27"/>
      <c r="D19" s="27"/>
      <c r="E19" s="5"/>
      <c r="F19" s="5"/>
    </row>
    <row r="20" spans="1:6" ht="14.4" x14ac:dyDescent="0.3">
      <c r="A20" s="136" t="s">
        <v>22</v>
      </c>
      <c r="B20" s="136"/>
      <c r="C20" s="136"/>
      <c r="D20" s="28"/>
      <c r="E20" s="11"/>
      <c r="F20" s="5"/>
    </row>
    <row r="23" spans="1:6" ht="14.4" customHeight="1" x14ac:dyDescent="0.3"/>
    <row r="26" spans="1:6" ht="14.4" customHeight="1" x14ac:dyDescent="0.3"/>
    <row r="27" spans="1:6" ht="23.4" customHeight="1" x14ac:dyDescent="0.3"/>
    <row r="29" spans="1:6" ht="14.4" customHeight="1" x14ac:dyDescent="0.3"/>
  </sheetData>
  <mergeCells count="12">
    <mergeCell ref="A14:C14"/>
    <mergeCell ref="A16:C16"/>
    <mergeCell ref="A20:C20"/>
    <mergeCell ref="A1:F1"/>
    <mergeCell ref="A6:A7"/>
    <mergeCell ref="B6:E6"/>
    <mergeCell ref="F6:F7"/>
    <mergeCell ref="A11:D11"/>
    <mergeCell ref="A2:F2"/>
    <mergeCell ref="A3:F3"/>
    <mergeCell ref="A4:F4"/>
    <mergeCell ref="A12:D1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 3 График за изпълн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nadejda yankova</cp:lastModifiedBy>
  <cp:lastPrinted>2026-07-03T08:30:38Z</cp:lastPrinted>
  <dcterms:created xsi:type="dcterms:W3CDTF">2019-10-11T07:43:52Z</dcterms:created>
  <dcterms:modified xsi:type="dcterms:W3CDTF">2026-08-11T12:01:57Z</dcterms:modified>
</cp:coreProperties>
</file>