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дежда\Ползване\Процедури по Наредбата\2026\Продажба от склад\без преработка\1-13-26 без преработка цер август\документи 1-13-26 продажба от склад без преработка\"/>
    </mc:Choice>
  </mc:AlternateContent>
  <xr:revisionPtr revIDLastSave="0" documentId="13_ncr:1_{6F179E22-A7AC-46EA-9C85-D08412D007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рил 1 нач цени" sheetId="7" r:id="rId1"/>
    <sheet name="Прил 2 дост цени" sheetId="8" r:id="rId2"/>
    <sheet name="Прил 3 График за изпълн" sheetId="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0" i="8" l="1"/>
  <c r="E21" i="8" s="1"/>
  <c r="E19" i="8"/>
  <c r="K18" i="8"/>
  <c r="H18" i="8"/>
  <c r="L18" i="8" s="1"/>
  <c r="K17" i="8"/>
  <c r="L17" i="8" s="1"/>
  <c r="H17" i="8"/>
  <c r="J17" i="8" s="1"/>
  <c r="K16" i="8"/>
  <c r="H16" i="8"/>
  <c r="H19" i="8" s="1"/>
  <c r="E15" i="8"/>
  <c r="K14" i="8"/>
  <c r="H14" i="8"/>
  <c r="L14" i="8" s="1"/>
  <c r="K13" i="8"/>
  <c r="L13" i="8" s="1"/>
  <c r="H13" i="8"/>
  <c r="J13" i="8" s="1"/>
  <c r="K12" i="8"/>
  <c r="H12" i="8"/>
  <c r="H15" i="8" s="1"/>
  <c r="E11" i="8"/>
  <c r="K10" i="8"/>
  <c r="H10" i="8"/>
  <c r="L10" i="8" s="1"/>
  <c r="K9" i="8"/>
  <c r="L9" i="8" s="1"/>
  <c r="H9" i="8"/>
  <c r="J9" i="8" s="1"/>
  <c r="K8" i="8"/>
  <c r="H8" i="8"/>
  <c r="H11" i="8" s="1"/>
  <c r="E18" i="7"/>
  <c r="E14" i="7"/>
  <c r="E10" i="7"/>
  <c r="J8" i="8" l="1"/>
  <c r="J10" i="8"/>
  <c r="J12" i="8"/>
  <c r="J14" i="8"/>
  <c r="J16" i="8"/>
  <c r="J18" i="8"/>
  <c r="L8" i="8"/>
  <c r="L11" i="8" s="1"/>
  <c r="L20" i="8" s="1"/>
  <c r="L21" i="8" s="1"/>
  <c r="L12" i="8"/>
  <c r="L15" i="8" s="1"/>
  <c r="L16" i="8"/>
  <c r="L19" i="8" s="1"/>
  <c r="J19" i="8" l="1"/>
  <c r="J15" i="8"/>
  <c r="J11" i="8"/>
  <c r="J20" i="8" l="1"/>
  <c r="J21" i="8" s="1"/>
  <c r="K17" i="7" l="1"/>
  <c r="H17" i="7"/>
  <c r="K16" i="7"/>
  <c r="H16" i="7"/>
  <c r="J16" i="7" s="1"/>
  <c r="K15" i="7"/>
  <c r="H15" i="7"/>
  <c r="J15" i="7" s="1"/>
  <c r="K13" i="7"/>
  <c r="H13" i="7"/>
  <c r="K12" i="7"/>
  <c r="H12" i="7"/>
  <c r="K11" i="7"/>
  <c r="H11" i="7"/>
  <c r="K9" i="7"/>
  <c r="H9" i="7"/>
  <c r="J9" i="7" s="1"/>
  <c r="K8" i="7"/>
  <c r="H8" i="7"/>
  <c r="J8" i="7" s="1"/>
  <c r="K7" i="7"/>
  <c r="H7" i="7"/>
  <c r="E19" i="7" l="1"/>
  <c r="E20" i="7" s="1"/>
  <c r="L9" i="7"/>
  <c r="L8" i="7"/>
  <c r="H10" i="7"/>
  <c r="J7" i="7"/>
  <c r="J10" i="7" s="1"/>
  <c r="L15" i="7"/>
  <c r="L7" i="7"/>
  <c r="L16" i="7"/>
  <c r="L12" i="7"/>
  <c r="J12" i="7"/>
  <c r="L17" i="7"/>
  <c r="J17" i="7"/>
  <c r="L11" i="7"/>
  <c r="H14" i="7"/>
  <c r="J11" i="7"/>
  <c r="L13" i="7"/>
  <c r="J13" i="7"/>
  <c r="H18" i="7"/>
  <c r="L10" i="7" l="1"/>
  <c r="L18" i="7"/>
  <c r="J18" i="7"/>
  <c r="L14" i="7"/>
  <c r="J14" i="7"/>
  <c r="J19" i="7" l="1"/>
  <c r="J20" i="7" s="1"/>
  <c r="L19" i="7"/>
  <c r="L20" i="7" l="1"/>
  <c r="J23" i="7"/>
  <c r="L23" i="7" s="1"/>
  <c r="L22" i="7" l="1"/>
  <c r="J22" i="7"/>
  <c r="B7" i="8" l="1"/>
  <c r="C7" i="8" s="1"/>
  <c r="D7" i="8" s="1"/>
  <c r="E7" i="8" s="1"/>
  <c r="F7" i="8" s="1"/>
  <c r="G7" i="8" l="1"/>
  <c r="H7" i="8" s="1"/>
  <c r="K7" i="8" s="1"/>
  <c r="L7" i="8" s="1"/>
  <c r="I7" i="8"/>
  <c r="J7" i="8" s="1"/>
  <c r="F8" i="9" l="1"/>
  <c r="B6" i="7" l="1"/>
  <c r="C6" i="7" s="1"/>
  <c r="D6" i="7" s="1"/>
  <c r="E6" i="7" s="1"/>
  <c r="F6" i="7" s="1"/>
  <c r="G6" i="7" l="1"/>
  <c r="H6" i="7" s="1"/>
  <c r="K6" i="7" s="1"/>
  <c r="L6" i="7" s="1"/>
  <c r="I6" i="7"/>
  <c r="J6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dgsno</author>
  </authors>
  <commentList>
    <comment ref="A8" authorId="0" shapeId="0" xr:uid="{3C3DE6E7-9454-4538-A893-66DE82208305}">
      <text>
        <r>
          <rPr>
            <b/>
            <sz val="9"/>
            <color indexed="81"/>
            <rFont val="Segoe UI"/>
            <family val="2"/>
            <charset val="204"/>
          </rPr>
          <t>dgsno:</t>
        </r>
        <r>
          <rPr>
            <sz val="9"/>
            <color indexed="81"/>
            <rFont val="Segoe UI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<sst xmlns="http://schemas.openxmlformats.org/spreadsheetml/2006/main" count="131" uniqueCount="60">
  <si>
    <t>Сортимент</t>
  </si>
  <si>
    <t xml:space="preserve">ПРИЛОЖЕНИЕ 3 </t>
  </si>
  <si>
    <t>I-во</t>
  </si>
  <si>
    <t>II-ро</t>
  </si>
  <si>
    <t>III-то</t>
  </si>
  <si>
    <t>IV-то</t>
  </si>
  <si>
    <t>Общо количество,
пл.куб.м</t>
  </si>
  <si>
    <t>Трупи за бичене над 30</t>
  </si>
  <si>
    <t>Трупи за бичене от 18-29</t>
  </si>
  <si>
    <t>Коеф. на плътност, съгласно Прил. №7 от Наредба №1</t>
  </si>
  <si>
    <t>мярка</t>
  </si>
  <si>
    <t>Отдел и под-отдел</t>
  </si>
  <si>
    <t xml:space="preserve">Изчислено прогнозно количество дървесина </t>
  </si>
  <si>
    <t>Дървесен   вид</t>
  </si>
  <si>
    <t>ПРИЛОЖЕНИЕ №2 (ДОСТИГНАТИ ЦЕНИ)
ТП "ДЛС Паламара"</t>
  </si>
  <si>
    <t>ПРИЛОЖЕНИЕ №1 (НАЧАЛНИ ЦЕНИ)
ТП "ДЛС ПАЛАМАРА"</t>
  </si>
  <si>
    <t xml:space="preserve">ЗА ПРОДАВАЧ:                                </t>
  </si>
  <si>
    <t xml:space="preserve"> ЗА КУПУВАЧ:</t>
  </si>
  <si>
    <t>ТП "ДЛС ПАЛАМАРА"</t>
  </si>
  <si>
    <t>ДИРЕКТОР:</t>
  </si>
  <si>
    <t>УПРАВИТЕЛ:</t>
  </si>
  <si>
    <t>Ръководител счетоводен отдел</t>
  </si>
  <si>
    <t>(Мария Димитрова)</t>
  </si>
  <si>
    <t>№ на
обект</t>
  </si>
  <si>
    <t>Обект №</t>
  </si>
  <si>
    <t>"…................" ЕООД</t>
  </si>
  <si>
    <t xml:space="preserve">(…............................) 
</t>
  </si>
  <si>
    <r>
      <t xml:space="preserve">Начална единична цена, </t>
    </r>
    <r>
      <rPr>
        <b/>
        <sz val="10"/>
        <rFont val="Times New Roman"/>
        <family val="1"/>
        <charset val="204"/>
      </rPr>
      <t>лева</t>
    </r>
    <r>
      <rPr>
        <sz val="10"/>
        <rFont val="Times New Roman"/>
        <family val="1"/>
        <charset val="204"/>
      </rPr>
      <t xml:space="preserve"> без ДДС</t>
    </r>
  </si>
  <si>
    <r>
      <t xml:space="preserve">Начална обща стойност, </t>
    </r>
    <r>
      <rPr>
        <b/>
        <sz val="10"/>
        <rFont val="Times New Roman"/>
        <family val="1"/>
        <charset val="204"/>
      </rPr>
      <t>лева</t>
    </r>
    <r>
      <rPr>
        <sz val="10"/>
        <rFont val="Times New Roman"/>
        <family val="1"/>
        <charset val="204"/>
      </rPr>
      <t xml:space="preserve"> без ДДС </t>
    </r>
  </si>
  <si>
    <r>
      <t xml:space="preserve">Единична цена, </t>
    </r>
    <r>
      <rPr>
        <b/>
        <sz val="10"/>
        <rFont val="Times New Roman"/>
        <family val="1"/>
        <charset val="204"/>
      </rPr>
      <t>лева</t>
    </r>
    <r>
      <rPr>
        <sz val="10"/>
        <rFont val="Times New Roman"/>
        <family val="1"/>
        <charset val="204"/>
      </rPr>
      <t xml:space="preserve"> без ДДС</t>
    </r>
  </si>
  <si>
    <r>
      <t xml:space="preserve">Обща стойност, </t>
    </r>
    <r>
      <rPr>
        <b/>
        <sz val="10"/>
        <rFont val="Times New Roman"/>
        <family val="1"/>
        <charset val="204"/>
      </rPr>
      <t>лева</t>
    </r>
    <r>
      <rPr>
        <sz val="10"/>
        <rFont val="Times New Roman"/>
        <family val="1"/>
        <charset val="204"/>
      </rPr>
      <t xml:space="preserve"> без ДДС </t>
    </r>
  </si>
  <si>
    <r>
      <t xml:space="preserve">Единична цена, </t>
    </r>
    <r>
      <rPr>
        <b/>
        <sz val="10"/>
        <rFont val="Times New Roman"/>
        <family val="1"/>
        <charset val="204"/>
      </rPr>
      <t>евро</t>
    </r>
    <r>
      <rPr>
        <sz val="10"/>
        <rFont val="Times New Roman"/>
        <family val="1"/>
        <charset val="204"/>
      </rPr>
      <t xml:space="preserve"> без ДДС</t>
    </r>
  </si>
  <si>
    <r>
      <t xml:space="preserve">Обща стойност, </t>
    </r>
    <r>
      <rPr>
        <b/>
        <sz val="10"/>
        <rFont val="Times New Roman"/>
        <family val="1"/>
        <charset val="204"/>
      </rPr>
      <t>евро</t>
    </r>
    <r>
      <rPr>
        <sz val="10"/>
        <rFont val="Times New Roman"/>
        <family val="1"/>
        <charset val="204"/>
      </rPr>
      <t xml:space="preserve"> без ДДС </t>
    </r>
  </si>
  <si>
    <r>
      <t xml:space="preserve">Начална единична цена, </t>
    </r>
    <r>
      <rPr>
        <b/>
        <sz val="10"/>
        <rFont val="Times New Roman"/>
        <family val="1"/>
        <charset val="204"/>
      </rPr>
      <t>евро</t>
    </r>
    <r>
      <rPr>
        <sz val="10"/>
        <rFont val="Times New Roman"/>
        <family val="1"/>
        <charset val="204"/>
      </rPr>
      <t xml:space="preserve"> без ДДС</t>
    </r>
  </si>
  <si>
    <r>
      <t xml:space="preserve">Начална обща стойност, </t>
    </r>
    <r>
      <rPr>
        <b/>
        <sz val="10"/>
        <rFont val="Times New Roman"/>
        <family val="1"/>
        <charset val="204"/>
      </rPr>
      <t>евро</t>
    </r>
    <r>
      <rPr>
        <sz val="10"/>
        <rFont val="Times New Roman"/>
        <family val="1"/>
        <charset val="204"/>
      </rPr>
      <t xml:space="preserve"> без ДДС </t>
    </r>
  </si>
  <si>
    <r>
      <t>пл.м</t>
    </r>
    <r>
      <rPr>
        <vertAlign val="superscript"/>
        <sz val="10"/>
        <color indexed="8"/>
        <rFont val="Times New Roman"/>
        <family val="1"/>
        <charset val="204"/>
      </rPr>
      <t>3</t>
    </r>
  </si>
  <si>
    <t>ОБЩО</t>
  </si>
  <si>
    <t>Технологична дървесина от ЕСД</t>
  </si>
  <si>
    <r>
      <t>пр.м</t>
    </r>
    <r>
      <rPr>
        <vertAlign val="superscript"/>
        <sz val="10"/>
        <color indexed="8"/>
        <rFont val="Times New Roman"/>
        <family val="1"/>
        <charset val="204"/>
      </rPr>
      <t>3</t>
    </r>
  </si>
  <si>
    <t>цр</t>
  </si>
  <si>
    <t>гаранция</t>
  </si>
  <si>
    <t>стъпка</t>
  </si>
  <si>
    <r>
      <t>Прогнозно количество дървесина по сортиментна ведомост от ГП за 2026 г. пл.м</t>
    </r>
    <r>
      <rPr>
        <vertAlign val="superscript"/>
        <sz val="9"/>
        <rFont val="Times New Roman"/>
        <family val="1"/>
        <charset val="204"/>
      </rPr>
      <t>3</t>
    </r>
  </si>
  <si>
    <t>към Договор № …...... / ….................... 2026 год.</t>
  </si>
  <si>
    <t>към Договор №……....... от …….............2026 г.</t>
  </si>
  <si>
    <t>Тримесечие на 2026 год. / прогнозно количество дървесина (пл.куб.м)</t>
  </si>
  <si>
    <t>гбр</t>
  </si>
  <si>
    <t>кл</t>
  </si>
  <si>
    <t>График за покупко-продажба на прогнозни количества добита дървесина
от времен склад - по тримесечия на 2026 година</t>
  </si>
  <si>
    <t xml:space="preserve">„…............................“ </t>
  </si>
  <si>
    <t xml:space="preserve">(…...............................) 
</t>
  </si>
  <si>
    <t>Изготвил:</t>
  </si>
  <si>
    <t>(инж. Надежда Янкова - зам.-директор )</t>
  </si>
  <si>
    <t xml:space="preserve">(инж. Талиб Талиб) 
</t>
  </si>
  <si>
    <t>(инж. Талиб Талиб) 
…..................................</t>
  </si>
  <si>
    <t>1-13-26</t>
  </si>
  <si>
    <t>ОБЩО ЗА ОБЕКТ 1-13-26</t>
  </si>
  <si>
    <t>1088 "а"</t>
  </si>
  <si>
    <t>Общо за подотдел 1088 "а"</t>
  </si>
  <si>
    <t>за обект № 1-13-26, ТП "ДЛС Паламара"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</si>
</sst>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л_в_._-;\-* #,##0.00\ _л_в_._-;_-* &quot;-&quot;??\ _л_в_._-;_-@_-"/>
    <numFmt numFmtId="165" formatCode="#,##0.00\ [$€-1]"/>
    <numFmt numFmtId="166" formatCode="#,##0.00\ &quot;лв.&quot;"/>
    <numFmt numFmtId="167" formatCode="#,##0\ [$€-1]"/>
    <numFmt numFmtId="168" formatCode="_-* #,##0.00\ [$€-1]_-;\-* #,##0.00\ [$€-1]_-;_-* &quot;-&quot;\ [$€-1]_-;_-@_-"/>
  </numFmts>
  <fonts count="3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Segoe UI"/>
      <family val="2"/>
      <charset val="204"/>
    </font>
    <font>
      <sz val="9"/>
      <color indexed="81"/>
      <name val="Segoe UI"/>
      <family val="2"/>
      <charset val="204"/>
    </font>
    <font>
      <sz val="10"/>
      <color theme="0"/>
      <name val="Times New Roman"/>
      <family val="1"/>
      <charset val="204"/>
    </font>
    <font>
      <i/>
      <sz val="10"/>
      <color theme="0"/>
      <name val="Times New Roman"/>
      <family val="1"/>
      <charset val="204"/>
    </font>
    <font>
      <b/>
      <i/>
      <sz val="10"/>
      <color theme="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i/>
      <sz val="11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5" fillId="0" borderId="0" applyNumberFormat="0" applyFont="0" applyFill="0" applyBorder="0" applyAlignment="0" applyProtection="0">
      <alignment vertical="top"/>
    </xf>
    <xf numFmtId="0" fontId="6" fillId="0" borderId="0"/>
  </cellStyleXfs>
  <cellXfs count="156">
    <xf numFmtId="0" fontId="0" fillId="0" borderId="0" xfId="0"/>
    <xf numFmtId="0" fontId="9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0" xfId="0" applyFont="1"/>
    <xf numFmtId="0" fontId="11" fillId="0" borderId="0" xfId="0" applyFont="1" applyAlignment="1">
      <alignment vertical="top"/>
    </xf>
    <xf numFmtId="0" fontId="11" fillId="2" borderId="0" xfId="0" applyFont="1" applyFill="1" applyAlignment="1">
      <alignment vertical="top"/>
    </xf>
    <xf numFmtId="0" fontId="9" fillId="0" borderId="0" xfId="0" applyFont="1" applyAlignment="1">
      <alignment vertical="center"/>
    </xf>
    <xf numFmtId="0" fontId="1" fillId="0" borderId="0" xfId="0" applyNumberFormat="1" applyFont="1" applyFill="1" applyBorder="1" applyAlignment="1" applyProtection="1">
      <alignment vertical="top"/>
    </xf>
    <xf numFmtId="0" fontId="4" fillId="0" borderId="28" xfId="0" applyNumberFormat="1" applyFont="1" applyFill="1" applyBorder="1" applyAlignment="1" applyProtection="1">
      <alignment horizontal="center" vertical="center" wrapText="1"/>
    </xf>
    <xf numFmtId="0" fontId="4" fillId="0" borderId="29" xfId="0" applyNumberFormat="1" applyFont="1" applyFill="1" applyBorder="1" applyAlignment="1" applyProtection="1">
      <alignment horizontal="center" vertical="center" wrapText="1"/>
    </xf>
    <xf numFmtId="0" fontId="4" fillId="0" borderId="24" xfId="0" applyNumberFormat="1" applyFont="1" applyFill="1" applyBorder="1" applyAlignment="1" applyProtection="1">
      <alignment horizontal="center" vertical="center" wrapText="1"/>
    </xf>
    <xf numFmtId="1" fontId="4" fillId="0" borderId="24" xfId="0" applyNumberFormat="1" applyFont="1" applyFill="1" applyBorder="1" applyAlignment="1" applyProtection="1">
      <alignment horizontal="center" vertical="center" wrapText="1"/>
    </xf>
    <xf numFmtId="1" fontId="4" fillId="0" borderId="28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4" fillId="0" borderId="25" xfId="0" applyNumberFormat="1" applyFont="1" applyFill="1" applyBorder="1" applyAlignment="1" applyProtection="1">
      <alignment horizontal="center" vertical="top"/>
    </xf>
    <xf numFmtId="0" fontId="4" fillId="0" borderId="26" xfId="0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" fontId="4" fillId="2" borderId="5" xfId="0" applyNumberFormat="1" applyFont="1" applyFill="1" applyBorder="1" applyAlignment="1" applyProtection="1">
      <alignment horizontal="center" vertical="top"/>
    </xf>
    <xf numFmtId="1" fontId="4" fillId="2" borderId="25" xfId="0" applyNumberFormat="1" applyFont="1" applyFill="1" applyBorder="1" applyAlignment="1" applyProtection="1">
      <alignment horizontal="center" vertical="center" wrapText="1"/>
    </xf>
    <xf numFmtId="1" fontId="4" fillId="0" borderId="4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6" fillId="0" borderId="0" xfId="0" applyFont="1"/>
    <xf numFmtId="0" fontId="11" fillId="0" borderId="0" xfId="0" applyFont="1"/>
    <xf numFmtId="0" fontId="9" fillId="0" borderId="0" xfId="0" applyFont="1" applyAlignment="1">
      <alignment horizontal="center" vertical="top" wrapText="1"/>
    </xf>
    <xf numFmtId="0" fontId="0" fillId="2" borderId="0" xfId="0" applyFill="1"/>
    <xf numFmtId="0" fontId="16" fillId="2" borderId="0" xfId="0" applyFont="1" applyFill="1"/>
    <xf numFmtId="0" fontId="11" fillId="2" borderId="0" xfId="0" applyFont="1" applyFill="1"/>
    <xf numFmtId="0" fontId="11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/>
    </xf>
    <xf numFmtId="0" fontId="23" fillId="2" borderId="11" xfId="0" applyFont="1" applyFill="1" applyBorder="1" applyAlignment="1">
      <alignment horizontal="left"/>
    </xf>
    <xf numFmtId="1" fontId="24" fillId="2" borderId="46" xfId="0" applyNumberFormat="1" applyFont="1" applyFill="1" applyBorder="1" applyAlignment="1">
      <alignment vertical="top"/>
    </xf>
    <xf numFmtId="0" fontId="23" fillId="2" borderId="10" xfId="0" applyFont="1" applyFill="1" applyBorder="1" applyAlignment="1">
      <alignment horizontal="center"/>
    </xf>
    <xf numFmtId="1" fontId="23" fillId="2" borderId="8" xfId="0" applyNumberFormat="1" applyFont="1" applyFill="1" applyBorder="1"/>
    <xf numFmtId="165" fontId="23" fillId="2" borderId="2" xfId="0" applyNumberFormat="1" applyFont="1" applyFill="1" applyBorder="1" applyAlignment="1">
      <alignment vertical="top"/>
    </xf>
    <xf numFmtId="166" fontId="1" fillId="0" borderId="0" xfId="0" applyNumberFormat="1" applyFont="1" applyAlignment="1">
      <alignment vertical="top"/>
    </xf>
    <xf numFmtId="0" fontId="23" fillId="2" borderId="1" xfId="0" applyFont="1" applyFill="1" applyBorder="1"/>
    <xf numFmtId="0" fontId="23" fillId="2" borderId="19" xfId="0" applyFont="1" applyFill="1" applyBorder="1" applyAlignment="1">
      <alignment horizontal="center"/>
    </xf>
    <xf numFmtId="1" fontId="24" fillId="2" borderId="46" xfId="0" applyNumberFormat="1" applyFont="1" applyFill="1" applyBorder="1"/>
    <xf numFmtId="1" fontId="24" fillId="2" borderId="8" xfId="0" applyNumberFormat="1" applyFont="1" applyFill="1" applyBorder="1"/>
    <xf numFmtId="165" fontId="23" fillId="2" borderId="1" xfId="0" applyNumberFormat="1" applyFont="1" applyFill="1" applyBorder="1" applyAlignment="1">
      <alignment vertical="top"/>
    </xf>
    <xf numFmtId="0" fontId="23" fillId="2" borderId="19" xfId="0" applyFont="1" applyFill="1" applyBorder="1" applyAlignment="1">
      <alignment horizontal="left"/>
    </xf>
    <xf numFmtId="2" fontId="24" fillId="2" borderId="46" xfId="0" applyNumberFormat="1" applyFont="1" applyFill="1" applyBorder="1" applyAlignment="1">
      <alignment vertical="top"/>
    </xf>
    <xf numFmtId="0" fontId="26" fillId="2" borderId="18" xfId="0" applyFont="1" applyFill="1" applyBorder="1"/>
    <xf numFmtId="1" fontId="26" fillId="2" borderId="46" xfId="0" applyNumberFormat="1" applyFont="1" applyFill="1" applyBorder="1"/>
    <xf numFmtId="3" fontId="12" fillId="0" borderId="28" xfId="0" applyNumberFormat="1" applyFont="1" applyBorder="1" applyAlignment="1">
      <alignment vertical="top"/>
    </xf>
    <xf numFmtId="2" fontId="1" fillId="0" borderId="5" xfId="0" applyNumberFormat="1" applyFont="1" applyBorder="1" applyAlignment="1">
      <alignment vertical="top"/>
    </xf>
    <xf numFmtId="0" fontId="1" fillId="0" borderId="0" xfId="0" applyFont="1" applyAlignment="1">
      <alignment vertical="top"/>
    </xf>
    <xf numFmtId="0" fontId="7" fillId="2" borderId="1" xfId="0" applyFont="1" applyFill="1" applyBorder="1" applyAlignment="1">
      <alignment horizontal="lef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center" vertical="center"/>
    </xf>
    <xf numFmtId="165" fontId="19" fillId="2" borderId="2" xfId="0" applyNumberFormat="1" applyFont="1" applyFill="1" applyBorder="1" applyAlignment="1">
      <alignment vertical="top"/>
    </xf>
    <xf numFmtId="165" fontId="19" fillId="2" borderId="1" xfId="0" applyNumberFormat="1" applyFont="1" applyFill="1" applyBorder="1" applyAlignment="1">
      <alignment vertical="top"/>
    </xf>
    <xf numFmtId="167" fontId="2" fillId="2" borderId="1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66" fontId="13" fillId="2" borderId="19" xfId="0" applyNumberFormat="1" applyFont="1" applyFill="1" applyBorder="1" applyAlignment="1">
      <alignment vertical="top"/>
    </xf>
    <xf numFmtId="166" fontId="26" fillId="2" borderId="19" xfId="0" applyNumberFormat="1" applyFont="1" applyFill="1" applyBorder="1"/>
    <xf numFmtId="166" fontId="13" fillId="2" borderId="11" xfId="0" applyNumberFormat="1" applyFont="1" applyFill="1" applyBorder="1" applyAlignment="1">
      <alignment vertical="top"/>
    </xf>
    <xf numFmtId="166" fontId="24" fillId="2" borderId="19" xfId="0" applyNumberFormat="1" applyFont="1" applyFill="1" applyBorder="1"/>
    <xf numFmtId="166" fontId="12" fillId="0" borderId="29" xfId="0" applyNumberFormat="1" applyFont="1" applyBorder="1" applyAlignment="1">
      <alignment vertical="top"/>
    </xf>
    <xf numFmtId="0" fontId="15" fillId="0" borderId="0" xfId="0" applyFont="1"/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28" fillId="0" borderId="0" xfId="0" applyFont="1"/>
    <xf numFmtId="0" fontId="31" fillId="0" borderId="0" xfId="0" applyFont="1" applyAlignment="1">
      <alignment vertical="center"/>
    </xf>
    <xf numFmtId="165" fontId="20" fillId="2" borderId="49" xfId="0" applyNumberFormat="1" applyFont="1" applyFill="1" applyBorder="1" applyAlignment="1">
      <alignment vertical="top"/>
    </xf>
    <xf numFmtId="165" fontId="20" fillId="2" borderId="44" xfId="0" applyNumberFormat="1" applyFont="1" applyFill="1" applyBorder="1" applyAlignment="1">
      <alignment vertical="top"/>
    </xf>
    <xf numFmtId="165" fontId="20" fillId="2" borderId="44" xfId="0" applyNumberFormat="1" applyFont="1" applyFill="1" applyBorder="1"/>
    <xf numFmtId="165" fontId="21" fillId="2" borderId="19" xfId="0" applyNumberFormat="1" applyFont="1" applyFill="1" applyBorder="1"/>
    <xf numFmtId="168" fontId="27" fillId="0" borderId="29" xfId="0" applyNumberFormat="1" applyFont="1" applyBorder="1" applyAlignment="1">
      <alignment vertical="top"/>
    </xf>
    <xf numFmtId="166" fontId="4" fillId="2" borderId="48" xfId="0" applyNumberFormat="1" applyFont="1" applyFill="1" applyBorder="1" applyAlignment="1">
      <alignment vertical="top"/>
    </xf>
    <xf numFmtId="166" fontId="4" fillId="2" borderId="10" xfId="0" applyNumberFormat="1" applyFont="1" applyFill="1" applyBorder="1" applyAlignment="1">
      <alignment vertical="top"/>
    </xf>
    <xf numFmtId="166" fontId="1" fillId="0" borderId="10" xfId="0" applyNumberFormat="1" applyFont="1" applyBorder="1" applyAlignment="1">
      <alignment vertical="top"/>
    </xf>
    <xf numFmtId="165" fontId="24" fillId="2" borderId="49" xfId="0" applyNumberFormat="1" applyFont="1" applyFill="1" applyBorder="1" applyAlignment="1">
      <alignment vertical="top"/>
    </xf>
    <xf numFmtId="165" fontId="24" fillId="2" borderId="44" xfId="0" applyNumberFormat="1" applyFont="1" applyFill="1" applyBorder="1" applyAlignment="1">
      <alignment vertical="top"/>
    </xf>
    <xf numFmtId="165" fontId="24" fillId="2" borderId="44" xfId="0" applyNumberFormat="1" applyFont="1" applyFill="1" applyBorder="1"/>
    <xf numFmtId="165" fontId="26" fillId="2" borderId="19" xfId="0" applyNumberFormat="1" applyFont="1" applyFill="1" applyBorder="1"/>
    <xf numFmtId="168" fontId="12" fillId="0" borderId="29" xfId="0" applyNumberFormat="1" applyFont="1" applyBorder="1" applyAlignment="1">
      <alignment vertical="top"/>
    </xf>
    <xf numFmtId="49" fontId="10" fillId="0" borderId="15" xfId="0" applyNumberFormat="1" applyFont="1" applyBorder="1" applyAlignment="1">
      <alignment horizontal="center" vertical="center" textRotation="90"/>
    </xf>
    <xf numFmtId="49" fontId="10" fillId="0" borderId="23" xfId="0" applyNumberFormat="1" applyFont="1" applyBorder="1" applyAlignment="1">
      <alignment horizontal="center" vertical="center" textRotation="90"/>
    </xf>
    <xf numFmtId="0" fontId="12" fillId="0" borderId="24" xfId="0" applyFont="1" applyBorder="1" applyAlignment="1">
      <alignment horizontal="center" vertical="top"/>
    </xf>
    <xf numFmtId="0" fontId="12" fillId="0" borderId="28" xfId="0" applyFont="1" applyBorder="1" applyAlignment="1">
      <alignment horizontal="center" vertical="top"/>
    </xf>
    <xf numFmtId="0" fontId="12" fillId="0" borderId="27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26" xfId="0" applyFont="1" applyBorder="1" applyAlignment="1">
      <alignment horizontal="center" vertical="top"/>
    </xf>
    <xf numFmtId="2" fontId="23" fillId="2" borderId="36" xfId="0" applyNumberFormat="1" applyFont="1" applyFill="1" applyBorder="1" applyAlignment="1">
      <alignment horizontal="center" vertical="top"/>
    </xf>
    <xf numFmtId="2" fontId="23" fillId="2" borderId="10" xfId="0" applyNumberFormat="1" applyFont="1" applyFill="1" applyBorder="1" applyAlignment="1">
      <alignment horizontal="center" vertical="top"/>
    </xf>
    <xf numFmtId="0" fontId="22" fillId="2" borderId="41" xfId="0" applyFont="1" applyFill="1" applyBorder="1" applyAlignment="1">
      <alignment horizontal="center" vertical="justify"/>
    </xf>
    <xf numFmtId="0" fontId="22" fillId="2" borderId="16" xfId="0" applyFont="1" applyFill="1" applyBorder="1" applyAlignment="1">
      <alignment horizontal="center" vertical="justify"/>
    </xf>
    <xf numFmtId="0" fontId="22" fillId="2" borderId="39" xfId="0" applyFont="1" applyFill="1" applyBorder="1" applyAlignment="1">
      <alignment horizontal="center" vertical="justify"/>
    </xf>
    <xf numFmtId="0" fontId="22" fillId="2" borderId="8" xfId="0" applyFont="1" applyFill="1" applyBorder="1" applyAlignment="1">
      <alignment horizontal="center"/>
    </xf>
    <xf numFmtId="0" fontId="22" fillId="2" borderId="44" xfId="0" applyFont="1" applyFill="1" applyBorder="1" applyAlignment="1">
      <alignment horizontal="center"/>
    </xf>
    <xf numFmtId="0" fontId="8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2" fontId="4" fillId="0" borderId="33" xfId="0" applyNumberFormat="1" applyFont="1" applyBorder="1" applyAlignment="1">
      <alignment horizontal="center" vertical="center" wrapText="1"/>
    </xf>
    <xf numFmtId="2" fontId="4" fillId="0" borderId="47" xfId="0" applyNumberFormat="1" applyFont="1" applyBorder="1" applyAlignment="1">
      <alignment horizontal="center" vertical="center" wrapText="1"/>
    </xf>
    <xf numFmtId="0" fontId="4" fillId="0" borderId="32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35" xfId="0" applyNumberFormat="1" applyFont="1" applyFill="1" applyBorder="1" applyAlignment="1" applyProtection="1">
      <alignment horizontal="center" vertical="center" wrapText="1"/>
    </xf>
    <xf numFmtId="0" fontId="4" fillId="0" borderId="22" xfId="0" applyNumberFormat="1" applyFont="1" applyFill="1" applyBorder="1" applyAlignment="1" applyProtection="1">
      <alignment horizontal="center" vertical="center" wrapText="1"/>
    </xf>
    <xf numFmtId="0" fontId="4" fillId="0" borderId="30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2" fontId="4" fillId="2" borderId="40" xfId="0" applyNumberFormat="1" applyFont="1" applyFill="1" applyBorder="1" applyAlignment="1">
      <alignment horizontal="center" vertical="center" wrapText="1"/>
    </xf>
    <xf numFmtId="2" fontId="4" fillId="2" borderId="4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1" fontId="4" fillId="0" borderId="33" xfId="0" applyNumberFormat="1" applyFont="1" applyFill="1" applyBorder="1" applyAlignment="1" applyProtection="1">
      <alignment horizontal="center" vertical="center" wrapText="1"/>
    </xf>
    <xf numFmtId="1" fontId="4" fillId="0" borderId="34" xfId="0" applyNumberFormat="1" applyFont="1" applyFill="1" applyBorder="1" applyAlignment="1" applyProtection="1">
      <alignment horizontal="center" vertical="center" wrapText="1"/>
    </xf>
    <xf numFmtId="0" fontId="4" fillId="0" borderId="31" xfId="0" applyNumberFormat="1" applyFont="1" applyFill="1" applyBorder="1" applyAlignment="1" applyProtection="1">
      <alignment horizontal="center" vertical="center"/>
    </xf>
    <xf numFmtId="0" fontId="4" fillId="0" borderId="20" xfId="0" applyNumberFormat="1" applyFont="1" applyFill="1" applyBorder="1" applyAlignment="1" applyProtection="1">
      <alignment horizontal="center" vertical="center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49" fontId="4" fillId="0" borderId="37" xfId="0" applyNumberFormat="1" applyFont="1" applyFill="1" applyBorder="1" applyAlignment="1" applyProtection="1">
      <alignment horizontal="center" vertical="center" wrapText="1"/>
    </xf>
    <xf numFmtId="49" fontId="4" fillId="0" borderId="38" xfId="0" applyNumberFormat="1" applyFont="1" applyFill="1" applyBorder="1" applyAlignment="1" applyProtection="1">
      <alignment horizontal="center" vertical="center" wrapText="1"/>
    </xf>
    <xf numFmtId="0" fontId="8" fillId="0" borderId="45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horizontal="center" vertical="center" wrapText="1"/>
    </xf>
    <xf numFmtId="0" fontId="8" fillId="2" borderId="45" xfId="1" applyFont="1" applyFill="1" applyBorder="1" applyAlignment="1">
      <alignment horizontal="center" wrapText="1"/>
    </xf>
    <xf numFmtId="0" fontId="8" fillId="2" borderId="0" xfId="1" applyFont="1" applyFill="1" applyBorder="1" applyAlignment="1">
      <alignment horizontal="center" wrapText="1"/>
    </xf>
    <xf numFmtId="2" fontId="4" fillId="0" borderId="40" xfId="0" applyNumberFormat="1" applyFont="1" applyBorder="1" applyAlignment="1">
      <alignment horizontal="center" vertical="center" wrapText="1"/>
    </xf>
    <xf numFmtId="2" fontId="4" fillId="0" borderId="4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top"/>
    </xf>
    <xf numFmtId="0" fontId="11" fillId="2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 wrapText="1"/>
    </xf>
    <xf numFmtId="0" fontId="13" fillId="2" borderId="18" xfId="0" applyFont="1" applyFill="1" applyBorder="1"/>
  </cellXfs>
  <cellStyles count="5">
    <cellStyle name="Normal 2" xfId="4" xr:uid="{00000000-0005-0000-0000-000000000000}"/>
    <cellStyle name="Normal_Sheet1" xfId="3" xr:uid="{00000000-0005-0000-0000-000001000000}"/>
    <cellStyle name="Запетая 2" xfId="2" xr:uid="{00000000-0005-0000-0000-000002000000}"/>
    <cellStyle name="Нормален" xfId="0" builtinId="0"/>
    <cellStyle name="Нормален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"/>
  <sheetViews>
    <sheetView tabSelected="1" topLeftCell="A4" zoomScaleNormal="100" workbookViewId="0">
      <selection activeCell="C7" sqref="A7:XFD20"/>
    </sheetView>
  </sheetViews>
  <sheetFormatPr defaultRowHeight="14.4" x14ac:dyDescent="0.3"/>
  <cols>
    <col min="1" max="1" width="6.6640625" style="2" customWidth="1"/>
    <col min="2" max="2" width="8.6640625" style="2" customWidth="1"/>
    <col min="3" max="3" width="8.44140625" style="2" customWidth="1"/>
    <col min="4" max="4" width="27.6640625" style="2" customWidth="1"/>
    <col min="5" max="5" width="10.88671875" style="2" customWidth="1"/>
    <col min="6" max="6" width="9.77734375" style="2" customWidth="1"/>
    <col min="7" max="7" width="7.6640625" style="2" customWidth="1"/>
    <col min="8" max="8" width="11.109375" style="2" customWidth="1"/>
    <col min="9" max="9" width="11.21875" style="22" customWidth="1"/>
    <col min="10" max="10" width="12.5546875" style="22" customWidth="1"/>
    <col min="11" max="11" width="11.21875" style="22" hidden="1" customWidth="1"/>
    <col min="12" max="12" width="12.109375" style="22" hidden="1" customWidth="1"/>
    <col min="13" max="13" width="8.88671875" style="8" customWidth="1"/>
    <col min="14" max="14" width="9.77734375" bestFit="1" customWidth="1"/>
  </cols>
  <sheetData>
    <row r="1" spans="1:12" x14ac:dyDescent="0.3">
      <c r="A1" s="7"/>
      <c r="B1" s="7"/>
      <c r="C1" s="7"/>
      <c r="D1" s="7"/>
      <c r="E1" s="7"/>
      <c r="F1" s="7"/>
      <c r="G1" s="7"/>
      <c r="H1" s="7"/>
      <c r="I1" s="21"/>
      <c r="K1" s="21"/>
    </row>
    <row r="2" spans="1:12" ht="34.200000000000003" customHeight="1" thickBot="1" x14ac:dyDescent="0.35">
      <c r="A2" s="109" t="s">
        <v>15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1"/>
    </row>
    <row r="3" spans="1:12" ht="15" thickBot="1" x14ac:dyDescent="0.35">
      <c r="A3" s="4"/>
      <c r="B3" s="4"/>
      <c r="C3" s="4"/>
      <c r="D3" s="114"/>
      <c r="E3" s="114"/>
      <c r="F3" s="4"/>
      <c r="G3" s="4"/>
      <c r="H3" s="4"/>
      <c r="I3" s="21"/>
      <c r="K3" s="21"/>
    </row>
    <row r="4" spans="1:12" s="12" customFormat="1" ht="13.5" customHeight="1" x14ac:dyDescent="0.3">
      <c r="A4" s="117" t="s">
        <v>23</v>
      </c>
      <c r="B4" s="119" t="s">
        <v>11</v>
      </c>
      <c r="C4" s="121" t="s">
        <v>13</v>
      </c>
      <c r="D4" s="129" t="s">
        <v>0</v>
      </c>
      <c r="E4" s="131" t="s">
        <v>42</v>
      </c>
      <c r="F4" s="133" t="s">
        <v>9</v>
      </c>
      <c r="G4" s="125" t="s">
        <v>10</v>
      </c>
      <c r="H4" s="127" t="s">
        <v>12</v>
      </c>
      <c r="I4" s="123" t="s">
        <v>33</v>
      </c>
      <c r="J4" s="112" t="s">
        <v>34</v>
      </c>
      <c r="K4" s="115" t="s">
        <v>27</v>
      </c>
      <c r="L4" s="112" t="s">
        <v>28</v>
      </c>
    </row>
    <row r="5" spans="1:12" s="12" customFormat="1" ht="74.25" customHeight="1" thickBot="1" x14ac:dyDescent="0.35">
      <c r="A5" s="118"/>
      <c r="B5" s="120"/>
      <c r="C5" s="122"/>
      <c r="D5" s="130"/>
      <c r="E5" s="132"/>
      <c r="F5" s="134"/>
      <c r="G5" s="126"/>
      <c r="H5" s="128"/>
      <c r="I5" s="124"/>
      <c r="J5" s="113"/>
      <c r="K5" s="116"/>
      <c r="L5" s="113"/>
    </row>
    <row r="6" spans="1:12" s="18" customFormat="1" ht="13.8" thickBot="1" x14ac:dyDescent="0.35">
      <c r="A6" s="19">
        <v>1</v>
      </c>
      <c r="B6" s="20">
        <f>A6+1</f>
        <v>2</v>
      </c>
      <c r="C6" s="13">
        <f t="shared" ref="C6:E6" si="0">B6+1</f>
        <v>3</v>
      </c>
      <c r="D6" s="14">
        <f t="shared" si="0"/>
        <v>4</v>
      </c>
      <c r="E6" s="15">
        <f t="shared" si="0"/>
        <v>5</v>
      </c>
      <c r="F6" s="25">
        <f>E6+1</f>
        <v>6</v>
      </c>
      <c r="G6" s="16">
        <f>F6+1</f>
        <v>7</v>
      </c>
      <c r="H6" s="17">
        <f>G6+1</f>
        <v>8</v>
      </c>
      <c r="I6" s="23">
        <f>F6+1</f>
        <v>7</v>
      </c>
      <c r="J6" s="24">
        <f>I6+1</f>
        <v>8</v>
      </c>
      <c r="K6" s="23">
        <f>H6+1</f>
        <v>9</v>
      </c>
      <c r="L6" s="24">
        <f>K6+1</f>
        <v>10</v>
      </c>
    </row>
    <row r="7" spans="1:12" s="60" customFormat="1" ht="15.6" customHeight="1" x14ac:dyDescent="0.25">
      <c r="A7" s="95" t="s">
        <v>55</v>
      </c>
      <c r="B7" s="104" t="s">
        <v>57</v>
      </c>
      <c r="C7" s="42" t="s">
        <v>39</v>
      </c>
      <c r="D7" s="43" t="s">
        <v>7</v>
      </c>
      <c r="E7" s="155">
        <v>31</v>
      </c>
      <c r="F7" s="44"/>
      <c r="G7" s="45" t="s">
        <v>35</v>
      </c>
      <c r="H7" s="46">
        <f>E7</f>
        <v>31</v>
      </c>
      <c r="I7" s="47">
        <v>71</v>
      </c>
      <c r="J7" s="90">
        <f>H7*I7</f>
        <v>2201</v>
      </c>
      <c r="K7" s="87">
        <f>I7*1.95583</f>
        <v>138.86393000000001</v>
      </c>
      <c r="L7" s="73">
        <f>H7*K7</f>
        <v>4304.7818299999999</v>
      </c>
    </row>
    <row r="8" spans="1:12" s="60" customFormat="1" ht="16.2" customHeight="1" x14ac:dyDescent="0.25">
      <c r="A8" s="95"/>
      <c r="B8" s="105"/>
      <c r="C8" s="42" t="s">
        <v>46</v>
      </c>
      <c r="D8" s="43" t="s">
        <v>7</v>
      </c>
      <c r="E8" s="155">
        <v>0</v>
      </c>
      <c r="F8" s="44"/>
      <c r="G8" s="45" t="s">
        <v>35</v>
      </c>
      <c r="H8" s="46">
        <f>E8</f>
        <v>0</v>
      </c>
      <c r="I8" s="47">
        <v>74</v>
      </c>
      <c r="J8" s="91">
        <f>H8*I8</f>
        <v>0</v>
      </c>
      <c r="K8" s="88">
        <f>I8*1.95583</f>
        <v>144.73141999999999</v>
      </c>
      <c r="L8" s="71">
        <f>H8*K8</f>
        <v>0</v>
      </c>
    </row>
    <row r="9" spans="1:12" s="60" customFormat="1" ht="16.2" customHeight="1" x14ac:dyDescent="0.25">
      <c r="A9" s="95"/>
      <c r="B9" s="105"/>
      <c r="C9" s="42" t="s">
        <v>47</v>
      </c>
      <c r="D9" s="43" t="s">
        <v>7</v>
      </c>
      <c r="E9" s="155">
        <v>0</v>
      </c>
      <c r="F9" s="44"/>
      <c r="G9" s="45" t="s">
        <v>35</v>
      </c>
      <c r="H9" s="46">
        <f>E9</f>
        <v>0</v>
      </c>
      <c r="I9" s="47">
        <v>74</v>
      </c>
      <c r="J9" s="91">
        <f>H9*I9</f>
        <v>0</v>
      </c>
      <c r="K9" s="88">
        <f>I9*1.95583</f>
        <v>144.73141999999999</v>
      </c>
      <c r="L9" s="71">
        <f>H9*K9</f>
        <v>0</v>
      </c>
    </row>
    <row r="10" spans="1:12" s="60" customFormat="1" ht="13.2" customHeight="1" x14ac:dyDescent="0.25">
      <c r="A10" s="95"/>
      <c r="B10" s="105"/>
      <c r="C10" s="49"/>
      <c r="D10" s="50" t="s">
        <v>36</v>
      </c>
      <c r="E10" s="155">
        <f>SUM(E7:E9)</f>
        <v>31</v>
      </c>
      <c r="F10" s="51"/>
      <c r="G10" s="45"/>
      <c r="H10" s="52">
        <f>SUM(H7:H9)</f>
        <v>31</v>
      </c>
      <c r="I10" s="53"/>
      <c r="J10" s="92">
        <f>SUM(J7:J9)</f>
        <v>2201</v>
      </c>
      <c r="K10" s="89"/>
      <c r="L10" s="74">
        <f>SUM(L7:L9)</f>
        <v>4304.7818299999999</v>
      </c>
    </row>
    <row r="11" spans="1:12" s="60" customFormat="1" ht="16.2" customHeight="1" x14ac:dyDescent="0.25">
      <c r="A11" s="95"/>
      <c r="B11" s="105"/>
      <c r="C11" s="42" t="s">
        <v>39</v>
      </c>
      <c r="D11" s="43" t="s">
        <v>8</v>
      </c>
      <c r="E11" s="155">
        <v>50</v>
      </c>
      <c r="F11" s="44"/>
      <c r="G11" s="45" t="s">
        <v>35</v>
      </c>
      <c r="H11" s="46">
        <f>E11</f>
        <v>50</v>
      </c>
      <c r="I11" s="47">
        <v>69</v>
      </c>
      <c r="J11" s="91">
        <f>H11*I11</f>
        <v>3450</v>
      </c>
      <c r="K11" s="88">
        <f>I11*1.95583</f>
        <v>134.95227</v>
      </c>
      <c r="L11" s="71">
        <f>H11*K11</f>
        <v>6747.6134999999995</v>
      </c>
    </row>
    <row r="12" spans="1:12" s="60" customFormat="1" ht="15.6" customHeight="1" x14ac:dyDescent="0.25">
      <c r="A12" s="95"/>
      <c r="B12" s="105"/>
      <c r="C12" s="42" t="s">
        <v>46</v>
      </c>
      <c r="D12" s="43" t="s">
        <v>8</v>
      </c>
      <c r="E12" s="155">
        <v>1</v>
      </c>
      <c r="F12" s="44"/>
      <c r="G12" s="45" t="s">
        <v>35</v>
      </c>
      <c r="H12" s="46">
        <f>E12</f>
        <v>1</v>
      </c>
      <c r="I12" s="47">
        <v>69</v>
      </c>
      <c r="J12" s="91">
        <f>H12*I12</f>
        <v>69</v>
      </c>
      <c r="K12" s="88">
        <f>I12*1.95583</f>
        <v>134.95227</v>
      </c>
      <c r="L12" s="71">
        <f>H12*K12</f>
        <v>134.95227</v>
      </c>
    </row>
    <row r="13" spans="1:12" s="60" customFormat="1" ht="15.6" customHeight="1" x14ac:dyDescent="0.25">
      <c r="A13" s="95"/>
      <c r="B13" s="105"/>
      <c r="C13" s="42" t="s">
        <v>47</v>
      </c>
      <c r="D13" s="43" t="s">
        <v>8</v>
      </c>
      <c r="E13" s="155">
        <v>0</v>
      </c>
      <c r="F13" s="44"/>
      <c r="G13" s="45" t="s">
        <v>35</v>
      </c>
      <c r="H13" s="46">
        <f>E13</f>
        <v>0</v>
      </c>
      <c r="I13" s="47">
        <v>69</v>
      </c>
      <c r="J13" s="91">
        <f>H13*I13</f>
        <v>0</v>
      </c>
      <c r="K13" s="88">
        <f>I13*1.95583</f>
        <v>134.95227</v>
      </c>
      <c r="L13" s="71">
        <f>H13*K13</f>
        <v>0</v>
      </c>
    </row>
    <row r="14" spans="1:12" s="60" customFormat="1" ht="13.8" customHeight="1" x14ac:dyDescent="0.25">
      <c r="A14" s="95"/>
      <c r="B14" s="105"/>
      <c r="C14" s="49"/>
      <c r="D14" s="50" t="s">
        <v>36</v>
      </c>
      <c r="E14" s="155">
        <f>SUM(E11:E13)</f>
        <v>51</v>
      </c>
      <c r="F14" s="51"/>
      <c r="G14" s="45"/>
      <c r="H14" s="52">
        <f>SUM(H11:H13)</f>
        <v>51</v>
      </c>
      <c r="I14" s="53"/>
      <c r="J14" s="92">
        <f>SUM(J11:J13)</f>
        <v>3519</v>
      </c>
      <c r="K14" s="89"/>
      <c r="L14" s="74">
        <f>SUM(L11:L13)</f>
        <v>6882.5657699999992</v>
      </c>
    </row>
    <row r="15" spans="1:12" s="60" customFormat="1" ht="15.6" customHeight="1" x14ac:dyDescent="0.25">
      <c r="A15" s="95"/>
      <c r="B15" s="105"/>
      <c r="C15" s="42" t="s">
        <v>39</v>
      </c>
      <c r="D15" s="54" t="s">
        <v>37</v>
      </c>
      <c r="E15" s="155">
        <v>100</v>
      </c>
      <c r="F15" s="55">
        <v>0.6</v>
      </c>
      <c r="G15" s="45" t="s">
        <v>38</v>
      </c>
      <c r="H15" s="46">
        <f>ROUND(E15/F15,0)</f>
        <v>167</v>
      </c>
      <c r="I15" s="53">
        <v>40</v>
      </c>
      <c r="J15" s="91">
        <f>H15*I15</f>
        <v>6680</v>
      </c>
      <c r="K15" s="88">
        <f>I15*1.95583</f>
        <v>78.233199999999997</v>
      </c>
      <c r="L15" s="71">
        <f>H15*K15</f>
        <v>13064.9444</v>
      </c>
    </row>
    <row r="16" spans="1:12" s="60" customFormat="1" ht="16.2" customHeight="1" x14ac:dyDescent="0.25">
      <c r="A16" s="95"/>
      <c r="B16" s="105"/>
      <c r="C16" s="42" t="s">
        <v>46</v>
      </c>
      <c r="D16" s="54" t="s">
        <v>37</v>
      </c>
      <c r="E16" s="155">
        <v>0</v>
      </c>
      <c r="F16" s="55">
        <v>0.6</v>
      </c>
      <c r="G16" s="45" t="s">
        <v>38</v>
      </c>
      <c r="H16" s="46">
        <f>ROUND(E16/F16,0)</f>
        <v>0</v>
      </c>
      <c r="I16" s="53">
        <v>40</v>
      </c>
      <c r="J16" s="91">
        <f>H16*I16</f>
        <v>0</v>
      </c>
      <c r="K16" s="88">
        <f>I16*1.95583</f>
        <v>78.233199999999997</v>
      </c>
      <c r="L16" s="71">
        <f>H16*K16</f>
        <v>0</v>
      </c>
    </row>
    <row r="17" spans="1:14" s="60" customFormat="1" ht="16.2" customHeight="1" x14ac:dyDescent="0.25">
      <c r="A17" s="95"/>
      <c r="B17" s="105"/>
      <c r="C17" s="42" t="s">
        <v>47</v>
      </c>
      <c r="D17" s="54" t="s">
        <v>37</v>
      </c>
      <c r="E17" s="155">
        <v>0</v>
      </c>
      <c r="F17" s="55">
        <v>0.6</v>
      </c>
      <c r="G17" s="45" t="s">
        <v>38</v>
      </c>
      <c r="H17" s="46">
        <f>ROUND(E17/F17,0)</f>
        <v>0</v>
      </c>
      <c r="I17" s="53">
        <v>40</v>
      </c>
      <c r="J17" s="91">
        <f>H17*I17</f>
        <v>0</v>
      </c>
      <c r="K17" s="88">
        <f>I17*1.95583</f>
        <v>78.233199999999997</v>
      </c>
      <c r="L17" s="71">
        <f>H17*K17</f>
        <v>0</v>
      </c>
    </row>
    <row r="18" spans="1:14" s="60" customFormat="1" ht="13.2" customHeight="1" x14ac:dyDescent="0.25">
      <c r="A18" s="95"/>
      <c r="B18" s="105"/>
      <c r="C18" s="49"/>
      <c r="D18" s="50" t="s">
        <v>36</v>
      </c>
      <c r="E18" s="155">
        <f>SUM(E15:E17)</f>
        <v>100</v>
      </c>
      <c r="F18" s="51"/>
      <c r="G18" s="45"/>
      <c r="H18" s="52">
        <f>SUM(H15:H17)</f>
        <v>167</v>
      </c>
      <c r="I18" s="53"/>
      <c r="J18" s="92">
        <f>SUM(J15:J17)</f>
        <v>6680</v>
      </c>
      <c r="K18" s="89"/>
      <c r="L18" s="74">
        <f>SUM(L15:L17)</f>
        <v>13064.9444</v>
      </c>
    </row>
    <row r="19" spans="1:14" s="60" customFormat="1" ht="14.4" customHeight="1" thickBot="1" x14ac:dyDescent="0.35">
      <c r="A19" s="95"/>
      <c r="B19" s="106"/>
      <c r="C19" s="107" t="s">
        <v>58</v>
      </c>
      <c r="D19" s="108"/>
      <c r="E19" s="56">
        <f>SUM(E10,E18,E14)</f>
        <v>182</v>
      </c>
      <c r="F19" s="57"/>
      <c r="G19" s="102"/>
      <c r="H19" s="103"/>
      <c r="I19" s="53"/>
      <c r="J19" s="93">
        <f>SUM(J10,J18,J14)</f>
        <v>12400</v>
      </c>
      <c r="K19" s="89"/>
      <c r="L19" s="72">
        <f>SUM(L10,L18,L14)</f>
        <v>24252.292000000001</v>
      </c>
    </row>
    <row r="20" spans="1:14" s="60" customFormat="1" ht="13.8" customHeight="1" thickBot="1" x14ac:dyDescent="0.35">
      <c r="A20" s="96"/>
      <c r="B20" s="97" t="s">
        <v>56</v>
      </c>
      <c r="C20" s="98"/>
      <c r="D20" s="98"/>
      <c r="E20" s="58">
        <f>E19</f>
        <v>182</v>
      </c>
      <c r="F20" s="99"/>
      <c r="G20" s="100"/>
      <c r="H20" s="100"/>
      <c r="I20" s="101"/>
      <c r="J20" s="94">
        <f>J19</f>
        <v>12400</v>
      </c>
      <c r="K20" s="59"/>
      <c r="L20" s="75" t="e">
        <f>#REF!+L19</f>
        <v>#REF!</v>
      </c>
      <c r="N20" s="48"/>
    </row>
    <row r="21" spans="1:14" s="60" customFormat="1" ht="13.2" x14ac:dyDescent="0.3"/>
    <row r="22" spans="1:14" x14ac:dyDescent="0.3">
      <c r="I22" s="61" t="s">
        <v>40</v>
      </c>
      <c r="J22" s="62">
        <f>J20*0.05</f>
        <v>620</v>
      </c>
      <c r="K22" s="63"/>
      <c r="L22" s="64" t="e">
        <f>L20*0.05</f>
        <v>#REF!</v>
      </c>
    </row>
    <row r="23" spans="1:14" x14ac:dyDescent="0.3">
      <c r="I23" s="61" t="s">
        <v>41</v>
      </c>
      <c r="J23" s="68">
        <f>ROUND(J20*0.01,0)</f>
        <v>124</v>
      </c>
      <c r="K23" s="65"/>
      <c r="L23" s="64">
        <f>J23*1.95583</f>
        <v>242.52292</v>
      </c>
    </row>
  </sheetData>
  <mergeCells count="20">
    <mergeCell ref="A2:L2"/>
    <mergeCell ref="L4:L5"/>
    <mergeCell ref="D3:E3"/>
    <mergeCell ref="K4:K5"/>
    <mergeCell ref="A4:A5"/>
    <mergeCell ref="B4:B5"/>
    <mergeCell ref="C4:C5"/>
    <mergeCell ref="I4:I5"/>
    <mergeCell ref="J4:J5"/>
    <mergeCell ref="G4:G5"/>
    <mergeCell ref="H4:H5"/>
    <mergeCell ref="D4:D5"/>
    <mergeCell ref="E4:E5"/>
    <mergeCell ref="F4:F5"/>
    <mergeCell ref="A7:A20"/>
    <mergeCell ref="B20:D20"/>
    <mergeCell ref="F20:I20"/>
    <mergeCell ref="G19:H19"/>
    <mergeCell ref="B7:B19"/>
    <mergeCell ref="C19:D19"/>
  </mergeCells>
  <pageMargins left="0.70866141732283472" right="0.70866141732283472" top="0.74803149606299213" bottom="0.35433070866141736" header="0" footer="0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2"/>
  <sheetViews>
    <sheetView topLeftCell="A3" workbookViewId="0">
      <selection activeCell="J21" sqref="J21"/>
    </sheetView>
  </sheetViews>
  <sheetFormatPr defaultRowHeight="14.4" x14ac:dyDescent="0.3"/>
  <cols>
    <col min="1" max="1" width="10" style="2" customWidth="1"/>
    <col min="2" max="2" width="8.77734375" style="2" customWidth="1"/>
    <col min="3" max="3" width="7.88671875" style="2" customWidth="1"/>
    <col min="4" max="4" width="27.88671875" style="2" customWidth="1"/>
    <col min="5" max="5" width="11" style="2" customWidth="1"/>
    <col min="6" max="6" width="10.6640625" style="2" customWidth="1"/>
    <col min="7" max="7" width="6.33203125" style="2" customWidth="1"/>
    <col min="8" max="8" width="10.33203125" style="2" customWidth="1"/>
    <col min="9" max="9" width="9.77734375" style="2" customWidth="1"/>
    <col min="10" max="10" width="12.77734375" style="3" customWidth="1"/>
    <col min="11" max="11" width="9.109375" hidden="1" customWidth="1"/>
    <col min="12" max="12" width="12.77734375" hidden="1" customWidth="1"/>
  </cols>
  <sheetData>
    <row r="1" spans="1:12" x14ac:dyDescent="0.3">
      <c r="A1" s="7"/>
      <c r="B1" s="7"/>
      <c r="C1" s="7"/>
      <c r="D1" s="7"/>
      <c r="E1" s="7"/>
      <c r="F1" s="7"/>
      <c r="G1" s="7"/>
      <c r="H1" s="7"/>
      <c r="I1" s="7"/>
    </row>
    <row r="2" spans="1:12" ht="31.8" customHeight="1" x14ac:dyDescent="0.3">
      <c r="A2" s="135" t="s">
        <v>14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ht="28.8" customHeight="1" x14ac:dyDescent="0.3">
      <c r="A3" s="138" t="s">
        <v>43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1:12" ht="15" thickBot="1" x14ac:dyDescent="0.35">
      <c r="A4" s="4"/>
      <c r="B4" s="4"/>
      <c r="C4" s="4"/>
      <c r="D4" s="137"/>
      <c r="E4" s="137"/>
      <c r="F4" s="4"/>
      <c r="G4" s="4"/>
      <c r="H4" s="4"/>
      <c r="I4" s="7"/>
    </row>
    <row r="5" spans="1:12" s="12" customFormat="1" ht="13.5" customHeight="1" x14ac:dyDescent="0.3">
      <c r="A5" s="117" t="s">
        <v>23</v>
      </c>
      <c r="B5" s="119" t="s">
        <v>11</v>
      </c>
      <c r="C5" s="121" t="s">
        <v>13</v>
      </c>
      <c r="D5" s="129" t="s">
        <v>0</v>
      </c>
      <c r="E5" s="131" t="s">
        <v>42</v>
      </c>
      <c r="F5" s="133" t="s">
        <v>9</v>
      </c>
      <c r="G5" s="125" t="s">
        <v>10</v>
      </c>
      <c r="H5" s="127" t="s">
        <v>12</v>
      </c>
      <c r="I5" s="140" t="s">
        <v>31</v>
      </c>
      <c r="J5" s="112" t="s">
        <v>32</v>
      </c>
      <c r="K5" s="115" t="s">
        <v>29</v>
      </c>
      <c r="L5" s="112" t="s">
        <v>30</v>
      </c>
    </row>
    <row r="6" spans="1:12" s="12" customFormat="1" ht="74.25" customHeight="1" thickBot="1" x14ac:dyDescent="0.35">
      <c r="A6" s="118"/>
      <c r="B6" s="120"/>
      <c r="C6" s="122"/>
      <c r="D6" s="130"/>
      <c r="E6" s="132"/>
      <c r="F6" s="134"/>
      <c r="G6" s="126"/>
      <c r="H6" s="128"/>
      <c r="I6" s="141"/>
      <c r="J6" s="113"/>
      <c r="K6" s="116"/>
      <c r="L6" s="113"/>
    </row>
    <row r="7" spans="1:12" s="18" customFormat="1" ht="13.8" thickBot="1" x14ac:dyDescent="0.35">
      <c r="A7" s="19">
        <v>1</v>
      </c>
      <c r="B7" s="20">
        <f>A7+1</f>
        <v>2</v>
      </c>
      <c r="C7" s="13">
        <f t="shared" ref="C7:E7" si="0">B7+1</f>
        <v>3</v>
      </c>
      <c r="D7" s="14">
        <f t="shared" si="0"/>
        <v>4</v>
      </c>
      <c r="E7" s="15">
        <f t="shared" si="0"/>
        <v>5</v>
      </c>
      <c r="F7" s="25">
        <f>E7+1</f>
        <v>6</v>
      </c>
      <c r="G7" s="16">
        <f>F7+1</f>
        <v>7</v>
      </c>
      <c r="H7" s="17">
        <f>G7+1</f>
        <v>8</v>
      </c>
      <c r="I7" s="23">
        <f>F7+1</f>
        <v>7</v>
      </c>
      <c r="J7" s="24">
        <f>I7+1</f>
        <v>8</v>
      </c>
      <c r="K7" s="23">
        <f>H7+1</f>
        <v>9</v>
      </c>
      <c r="L7" s="24">
        <f>K7+1</f>
        <v>10</v>
      </c>
    </row>
    <row r="8" spans="1:12" s="60" customFormat="1" ht="15.6" customHeight="1" x14ac:dyDescent="0.25">
      <c r="A8" s="95" t="s">
        <v>55</v>
      </c>
      <c r="B8" s="104" t="s">
        <v>57</v>
      </c>
      <c r="C8" s="42" t="s">
        <v>39</v>
      </c>
      <c r="D8" s="43" t="s">
        <v>7</v>
      </c>
      <c r="E8" s="155">
        <v>31</v>
      </c>
      <c r="F8" s="44"/>
      <c r="G8" s="45" t="s">
        <v>35</v>
      </c>
      <c r="H8" s="46">
        <f>E8</f>
        <v>31</v>
      </c>
      <c r="I8" s="66">
        <v>71</v>
      </c>
      <c r="J8" s="82">
        <f>H8*I8</f>
        <v>2201</v>
      </c>
      <c r="K8" s="87">
        <f>I8*1.95583</f>
        <v>138.86393000000001</v>
      </c>
      <c r="L8" s="73">
        <f>H8*K8</f>
        <v>4304.7818299999999</v>
      </c>
    </row>
    <row r="9" spans="1:12" s="60" customFormat="1" ht="16.2" customHeight="1" x14ac:dyDescent="0.25">
      <c r="A9" s="95"/>
      <c r="B9" s="105"/>
      <c r="C9" s="42" t="s">
        <v>46</v>
      </c>
      <c r="D9" s="43" t="s">
        <v>7</v>
      </c>
      <c r="E9" s="155">
        <v>0</v>
      </c>
      <c r="F9" s="44"/>
      <c r="G9" s="45" t="s">
        <v>35</v>
      </c>
      <c r="H9" s="46">
        <f>E9</f>
        <v>0</v>
      </c>
      <c r="I9" s="66">
        <v>74</v>
      </c>
      <c r="J9" s="83">
        <f>H9*I9</f>
        <v>0</v>
      </c>
      <c r="K9" s="88">
        <f>I9*1.95583</f>
        <v>144.73141999999999</v>
      </c>
      <c r="L9" s="71">
        <f>H9*K9</f>
        <v>0</v>
      </c>
    </row>
    <row r="10" spans="1:12" s="60" customFormat="1" ht="16.2" customHeight="1" x14ac:dyDescent="0.25">
      <c r="A10" s="95"/>
      <c r="B10" s="105"/>
      <c r="C10" s="42" t="s">
        <v>47</v>
      </c>
      <c r="D10" s="43" t="s">
        <v>7</v>
      </c>
      <c r="E10" s="155">
        <v>0</v>
      </c>
      <c r="F10" s="44"/>
      <c r="G10" s="45" t="s">
        <v>35</v>
      </c>
      <c r="H10" s="46">
        <f>E10</f>
        <v>0</v>
      </c>
      <c r="I10" s="66">
        <v>74</v>
      </c>
      <c r="J10" s="83">
        <f>H10*I10</f>
        <v>0</v>
      </c>
      <c r="K10" s="88">
        <f>I10*1.95583</f>
        <v>144.73141999999999</v>
      </c>
      <c r="L10" s="71">
        <f>H10*K10</f>
        <v>0</v>
      </c>
    </row>
    <row r="11" spans="1:12" s="60" customFormat="1" ht="13.2" customHeight="1" x14ac:dyDescent="0.25">
      <c r="A11" s="95"/>
      <c r="B11" s="105"/>
      <c r="C11" s="49"/>
      <c r="D11" s="50" t="s">
        <v>36</v>
      </c>
      <c r="E11" s="155">
        <f>SUM(E8:E10)</f>
        <v>31</v>
      </c>
      <c r="F11" s="51"/>
      <c r="G11" s="45"/>
      <c r="H11" s="52">
        <f>SUM(H8:H10)</f>
        <v>31</v>
      </c>
      <c r="I11" s="67"/>
      <c r="J11" s="84">
        <f>SUM(J8:J10)</f>
        <v>2201</v>
      </c>
      <c r="K11" s="89"/>
      <c r="L11" s="74">
        <f>SUM(L8:L10)</f>
        <v>4304.7818299999999</v>
      </c>
    </row>
    <row r="12" spans="1:12" s="60" customFormat="1" ht="16.2" customHeight="1" x14ac:dyDescent="0.25">
      <c r="A12" s="95"/>
      <c r="B12" s="105"/>
      <c r="C12" s="42" t="s">
        <v>39</v>
      </c>
      <c r="D12" s="43" t="s">
        <v>8</v>
      </c>
      <c r="E12" s="155">
        <v>50</v>
      </c>
      <c r="F12" s="44"/>
      <c r="G12" s="45" t="s">
        <v>35</v>
      </c>
      <c r="H12" s="46">
        <f>E12</f>
        <v>50</v>
      </c>
      <c r="I12" s="66">
        <v>69</v>
      </c>
      <c r="J12" s="83">
        <f>H12*I12</f>
        <v>3450</v>
      </c>
      <c r="K12" s="88">
        <f>I12*1.95583</f>
        <v>134.95227</v>
      </c>
      <c r="L12" s="71">
        <f>H12*K12</f>
        <v>6747.6134999999995</v>
      </c>
    </row>
    <row r="13" spans="1:12" s="60" customFormat="1" ht="15.6" customHeight="1" x14ac:dyDescent="0.25">
      <c r="A13" s="95"/>
      <c r="B13" s="105"/>
      <c r="C13" s="42" t="s">
        <v>46</v>
      </c>
      <c r="D13" s="43" t="s">
        <v>8</v>
      </c>
      <c r="E13" s="155">
        <v>1</v>
      </c>
      <c r="F13" s="44"/>
      <c r="G13" s="45" t="s">
        <v>35</v>
      </c>
      <c r="H13" s="46">
        <f>E13</f>
        <v>1</v>
      </c>
      <c r="I13" s="66">
        <v>69</v>
      </c>
      <c r="J13" s="83">
        <f>H13*I13</f>
        <v>69</v>
      </c>
      <c r="K13" s="88">
        <f>I13*1.95583</f>
        <v>134.95227</v>
      </c>
      <c r="L13" s="71">
        <f>H13*K13</f>
        <v>134.95227</v>
      </c>
    </row>
    <row r="14" spans="1:12" s="60" customFormat="1" ht="15.6" customHeight="1" x14ac:dyDescent="0.25">
      <c r="A14" s="95"/>
      <c r="B14" s="105"/>
      <c r="C14" s="42" t="s">
        <v>47</v>
      </c>
      <c r="D14" s="43" t="s">
        <v>8</v>
      </c>
      <c r="E14" s="155">
        <v>0</v>
      </c>
      <c r="F14" s="44"/>
      <c r="G14" s="45" t="s">
        <v>35</v>
      </c>
      <c r="H14" s="46">
        <f>E14</f>
        <v>0</v>
      </c>
      <c r="I14" s="66">
        <v>69</v>
      </c>
      <c r="J14" s="83">
        <f>H14*I14</f>
        <v>0</v>
      </c>
      <c r="K14" s="88">
        <f>I14*1.95583</f>
        <v>134.95227</v>
      </c>
      <c r="L14" s="71">
        <f>H14*K14</f>
        <v>0</v>
      </c>
    </row>
    <row r="15" spans="1:12" s="60" customFormat="1" ht="13.8" customHeight="1" x14ac:dyDescent="0.25">
      <c r="A15" s="95"/>
      <c r="B15" s="105"/>
      <c r="C15" s="49"/>
      <c r="D15" s="50" t="s">
        <v>36</v>
      </c>
      <c r="E15" s="155">
        <f>SUM(E12:E14)</f>
        <v>51</v>
      </c>
      <c r="F15" s="51"/>
      <c r="G15" s="45"/>
      <c r="H15" s="52">
        <f>SUM(H12:H14)</f>
        <v>51</v>
      </c>
      <c r="I15" s="67"/>
      <c r="J15" s="84">
        <f>SUM(J12:J14)</f>
        <v>3519</v>
      </c>
      <c r="K15" s="89"/>
      <c r="L15" s="74">
        <f>SUM(L12:L14)</f>
        <v>6882.5657699999992</v>
      </c>
    </row>
    <row r="16" spans="1:12" s="60" customFormat="1" ht="15.6" customHeight="1" x14ac:dyDescent="0.25">
      <c r="A16" s="95"/>
      <c r="B16" s="105"/>
      <c r="C16" s="42" t="s">
        <v>39</v>
      </c>
      <c r="D16" s="54" t="s">
        <v>37</v>
      </c>
      <c r="E16" s="155">
        <v>100</v>
      </c>
      <c r="F16" s="55">
        <v>0.6</v>
      </c>
      <c r="G16" s="45" t="s">
        <v>38</v>
      </c>
      <c r="H16" s="46">
        <f>ROUND(E16/F16,0)</f>
        <v>167</v>
      </c>
      <c r="I16" s="67">
        <v>40</v>
      </c>
      <c r="J16" s="83">
        <f>H16*I16</f>
        <v>6680</v>
      </c>
      <c r="K16" s="88">
        <f>I16*1.95583</f>
        <v>78.233199999999997</v>
      </c>
      <c r="L16" s="71">
        <f>H16*K16</f>
        <v>13064.9444</v>
      </c>
    </row>
    <row r="17" spans="1:14" s="60" customFormat="1" ht="16.2" customHeight="1" x14ac:dyDescent="0.25">
      <c r="A17" s="95"/>
      <c r="B17" s="105"/>
      <c r="C17" s="42" t="s">
        <v>46</v>
      </c>
      <c r="D17" s="54" t="s">
        <v>37</v>
      </c>
      <c r="E17" s="155">
        <v>0</v>
      </c>
      <c r="F17" s="55">
        <v>0.6</v>
      </c>
      <c r="G17" s="45" t="s">
        <v>38</v>
      </c>
      <c r="H17" s="46">
        <f>ROUND(E17/F17,0)</f>
        <v>0</v>
      </c>
      <c r="I17" s="67">
        <v>40</v>
      </c>
      <c r="J17" s="83">
        <f>H17*I17</f>
        <v>0</v>
      </c>
      <c r="K17" s="88">
        <f>I17*1.95583</f>
        <v>78.233199999999997</v>
      </c>
      <c r="L17" s="71">
        <f>H17*K17</f>
        <v>0</v>
      </c>
    </row>
    <row r="18" spans="1:14" s="60" customFormat="1" ht="16.2" customHeight="1" x14ac:dyDescent="0.25">
      <c r="A18" s="95"/>
      <c r="B18" s="105"/>
      <c r="C18" s="42" t="s">
        <v>47</v>
      </c>
      <c r="D18" s="54" t="s">
        <v>37</v>
      </c>
      <c r="E18" s="155">
        <v>0</v>
      </c>
      <c r="F18" s="55">
        <v>0.6</v>
      </c>
      <c r="G18" s="45" t="s">
        <v>38</v>
      </c>
      <c r="H18" s="46">
        <f>ROUND(E18/F18,0)</f>
        <v>0</v>
      </c>
      <c r="I18" s="67">
        <v>40</v>
      </c>
      <c r="J18" s="83">
        <f>H18*I18</f>
        <v>0</v>
      </c>
      <c r="K18" s="88">
        <f>I18*1.95583</f>
        <v>78.233199999999997</v>
      </c>
      <c r="L18" s="71">
        <f>H18*K18</f>
        <v>0</v>
      </c>
    </row>
    <row r="19" spans="1:14" s="60" customFormat="1" ht="13.2" customHeight="1" x14ac:dyDescent="0.25">
      <c r="A19" s="95"/>
      <c r="B19" s="105"/>
      <c r="C19" s="49"/>
      <c r="D19" s="50" t="s">
        <v>36</v>
      </c>
      <c r="E19" s="155">
        <f>SUM(E16:E18)</f>
        <v>100</v>
      </c>
      <c r="F19" s="51"/>
      <c r="G19" s="45"/>
      <c r="H19" s="52">
        <f>SUM(H16:H18)</f>
        <v>167</v>
      </c>
      <c r="I19" s="67"/>
      <c r="J19" s="84">
        <f>SUM(J16:J18)</f>
        <v>6680</v>
      </c>
      <c r="K19" s="89"/>
      <c r="L19" s="74">
        <f>SUM(L16:L18)</f>
        <v>13064.9444</v>
      </c>
    </row>
    <row r="20" spans="1:14" s="60" customFormat="1" ht="14.4" customHeight="1" thickBot="1" x14ac:dyDescent="0.35">
      <c r="A20" s="95"/>
      <c r="B20" s="106"/>
      <c r="C20" s="107" t="s">
        <v>58</v>
      </c>
      <c r="D20" s="108"/>
      <c r="E20" s="56">
        <f>SUM(E11,E19,E15)</f>
        <v>182</v>
      </c>
      <c r="F20" s="57"/>
      <c r="G20" s="102"/>
      <c r="H20" s="103"/>
      <c r="I20" s="67"/>
      <c r="J20" s="85">
        <f>SUM(J11,J19,J15)</f>
        <v>12400</v>
      </c>
      <c r="K20" s="89"/>
      <c r="L20" s="72">
        <f>SUM(L11,L19,L15)</f>
        <v>24252.292000000001</v>
      </c>
    </row>
    <row r="21" spans="1:14" s="60" customFormat="1" ht="13.8" customHeight="1" thickBot="1" x14ac:dyDescent="0.35">
      <c r="A21" s="96"/>
      <c r="B21" s="97" t="s">
        <v>56</v>
      </c>
      <c r="C21" s="98"/>
      <c r="D21" s="98"/>
      <c r="E21" s="58">
        <f>E20</f>
        <v>182</v>
      </c>
      <c r="F21" s="99"/>
      <c r="G21" s="100"/>
      <c r="H21" s="100"/>
      <c r="I21" s="101"/>
      <c r="J21" s="86">
        <f>J20</f>
        <v>12400</v>
      </c>
      <c r="K21" s="59"/>
      <c r="L21" s="75" t="e">
        <f>#REF!+L20</f>
        <v>#REF!</v>
      </c>
      <c r="N21" s="48"/>
    </row>
    <row r="25" spans="1:14" x14ac:dyDescent="0.3">
      <c r="A25" s="145" t="s">
        <v>16</v>
      </c>
      <c r="B25" s="145"/>
      <c r="C25" s="145"/>
      <c r="D25" s="145"/>
      <c r="E25" s="5"/>
      <c r="F25" s="3"/>
      <c r="G25" s="3"/>
      <c r="H25" s="3"/>
      <c r="I25" s="3"/>
      <c r="J25" s="69" t="s">
        <v>17</v>
      </c>
      <c r="K25" s="69"/>
      <c r="L25" s="3"/>
      <c r="M25" s="5"/>
    </row>
    <row r="26" spans="1:14" ht="15.6" x14ac:dyDescent="0.3">
      <c r="A26" s="145" t="s">
        <v>18</v>
      </c>
      <c r="B26" s="145"/>
      <c r="C26" s="145"/>
      <c r="D26" s="145"/>
      <c r="E26" s="5"/>
      <c r="F26" s="3"/>
      <c r="G26" s="3"/>
      <c r="H26" s="3"/>
      <c r="I26" s="3"/>
      <c r="J26" s="76" t="s">
        <v>49</v>
      </c>
      <c r="K26" s="69"/>
      <c r="L26" s="69"/>
      <c r="M26" s="5"/>
    </row>
    <row r="27" spans="1:14" ht="6" customHeight="1" x14ac:dyDescent="0.3">
      <c r="A27" s="69"/>
      <c r="B27" s="69"/>
      <c r="C27" s="69"/>
      <c r="D27" s="69"/>
      <c r="E27" s="5"/>
      <c r="F27" s="3"/>
      <c r="G27" s="3"/>
      <c r="H27" s="3"/>
      <c r="I27" s="3"/>
      <c r="J27" s="69"/>
      <c r="K27" s="69"/>
      <c r="L27" s="69"/>
      <c r="M27" s="5"/>
    </row>
    <row r="28" spans="1:14" x14ac:dyDescent="0.3">
      <c r="A28" s="145" t="s">
        <v>19</v>
      </c>
      <c r="B28" s="145"/>
      <c r="C28" s="145"/>
      <c r="D28" s="69"/>
      <c r="E28" s="5"/>
      <c r="F28" s="3"/>
      <c r="G28" s="3"/>
      <c r="H28" s="3"/>
      <c r="I28" s="3"/>
      <c r="J28" s="69" t="s">
        <v>20</v>
      </c>
      <c r="K28" s="69"/>
      <c r="L28" s="5"/>
      <c r="M28" s="5"/>
    </row>
    <row r="29" spans="1:14" ht="14.4" hidden="1" customHeight="1" x14ac:dyDescent="0.3">
      <c r="A29" s="69"/>
      <c r="B29" s="69"/>
      <c r="C29" s="69"/>
      <c r="D29" s="69"/>
      <c r="E29" s="5"/>
      <c r="F29" s="3"/>
      <c r="G29" s="3"/>
      <c r="H29" s="3"/>
      <c r="I29" s="3"/>
      <c r="J29" s="5"/>
      <c r="K29" s="6"/>
      <c r="L29" s="5"/>
      <c r="M29" s="5"/>
    </row>
    <row r="30" spans="1:14" ht="14.4" customHeight="1" x14ac:dyDescent="0.3">
      <c r="A30" s="142" t="s">
        <v>54</v>
      </c>
      <c r="B30" s="142"/>
      <c r="C30" s="142"/>
      <c r="D30" s="142"/>
      <c r="E30" s="1"/>
      <c r="F30" s="3"/>
      <c r="G30" s="3"/>
      <c r="H30" s="3"/>
      <c r="I30" s="3"/>
      <c r="J30" s="142" t="s">
        <v>50</v>
      </c>
      <c r="K30" s="142"/>
      <c r="L30" s="142"/>
      <c r="M30" s="70"/>
    </row>
    <row r="31" spans="1:14" x14ac:dyDescent="0.3">
      <c r="A31" s="32"/>
      <c r="B31" s="32"/>
      <c r="C31" s="26"/>
      <c r="D31" s="26"/>
      <c r="E31" s="1"/>
      <c r="F31" s="143"/>
      <c r="G31" s="143"/>
      <c r="H31" s="143"/>
      <c r="I31" s="5"/>
      <c r="J31" s="5"/>
    </row>
    <row r="32" spans="1:14" x14ac:dyDescent="0.3">
      <c r="A32" s="32"/>
      <c r="B32" s="32"/>
      <c r="C32" s="26"/>
      <c r="D32" s="26"/>
      <c r="E32" s="1"/>
      <c r="F32" s="31"/>
      <c r="G32" s="31"/>
      <c r="H32" s="31"/>
      <c r="I32" s="5"/>
      <c r="J32" s="5"/>
    </row>
    <row r="33" spans="1:12" x14ac:dyDescent="0.3">
      <c r="A33" s="27" t="s">
        <v>21</v>
      </c>
      <c r="B33" s="27"/>
      <c r="C33" s="27"/>
      <c r="D33" s="27"/>
      <c r="E33" s="5"/>
      <c r="F33" s="5"/>
      <c r="G33" s="5"/>
      <c r="H33" s="5"/>
      <c r="I33" s="5"/>
      <c r="J33" s="5"/>
    </row>
    <row r="34" spans="1:12" ht="14.4" customHeight="1" x14ac:dyDescent="0.3">
      <c r="A34" s="142" t="s">
        <v>22</v>
      </c>
      <c r="B34" s="142"/>
      <c r="C34" s="142"/>
      <c r="D34" s="142"/>
      <c r="E34" s="11"/>
      <c r="F34" s="5"/>
      <c r="G34" s="5"/>
      <c r="H34" s="5"/>
      <c r="I34" s="5"/>
      <c r="J34" s="5"/>
    </row>
    <row r="35" spans="1:12" x14ac:dyDescent="0.3">
      <c r="A35" s="3"/>
      <c r="B35" s="3"/>
      <c r="C35" s="3"/>
      <c r="D35" s="3"/>
      <c r="E35" s="3"/>
      <c r="F35" s="3"/>
      <c r="G35" s="3"/>
      <c r="H35" s="3"/>
      <c r="I35" s="3"/>
      <c r="K35" s="3"/>
      <c r="L35" s="3"/>
    </row>
    <row r="36" spans="1:12" x14ac:dyDescent="0.3">
      <c r="A36" s="3"/>
      <c r="B36" s="3"/>
      <c r="C36" s="3"/>
      <c r="D36" s="3"/>
      <c r="E36" s="3"/>
      <c r="F36" s="3"/>
      <c r="G36" s="3"/>
      <c r="H36" s="3"/>
      <c r="I36" s="3"/>
      <c r="K36" s="3"/>
      <c r="L36" s="3"/>
    </row>
    <row r="37" spans="1:12" s="80" customFormat="1" x14ac:dyDescent="0.3">
      <c r="A37" s="77" t="s">
        <v>51</v>
      </c>
      <c r="B37" s="78"/>
      <c r="C37" s="78"/>
      <c r="D37" s="78"/>
      <c r="E37" s="79"/>
      <c r="F37" s="79"/>
      <c r="G37" s="79"/>
      <c r="H37" s="79"/>
      <c r="I37" s="79"/>
      <c r="J37" s="79"/>
    </row>
    <row r="38" spans="1:12" s="80" customFormat="1" ht="14.4" customHeight="1" x14ac:dyDescent="0.3">
      <c r="A38" s="144" t="s">
        <v>52</v>
      </c>
      <c r="B38" s="144"/>
      <c r="C38" s="144"/>
      <c r="D38" s="144"/>
      <c r="E38" s="81"/>
      <c r="F38" s="79"/>
      <c r="G38" s="79"/>
      <c r="H38" s="79"/>
      <c r="I38" s="79"/>
      <c r="J38" s="79"/>
    </row>
    <row r="39" spans="1:12" x14ac:dyDescent="0.3">
      <c r="A39" s="3"/>
      <c r="B39" s="3"/>
      <c r="C39" s="3"/>
      <c r="D39" s="3"/>
      <c r="E39" s="3"/>
      <c r="F39" s="3"/>
      <c r="G39" s="3"/>
      <c r="H39" s="3"/>
      <c r="I39" s="3"/>
      <c r="K39" s="3"/>
      <c r="L39" s="3"/>
    </row>
    <row r="40" spans="1:12" x14ac:dyDescent="0.3">
      <c r="A40" s="3"/>
      <c r="B40" s="3"/>
      <c r="C40" s="3"/>
      <c r="D40" s="3"/>
      <c r="E40" s="3"/>
      <c r="F40" s="3"/>
      <c r="G40" s="3"/>
      <c r="H40" s="3"/>
      <c r="I40" s="3"/>
      <c r="K40" s="3"/>
      <c r="L40" s="3"/>
    </row>
    <row r="41" spans="1:12" x14ac:dyDescent="0.3">
      <c r="A41" s="3"/>
      <c r="B41" s="3"/>
      <c r="C41" s="3"/>
      <c r="D41" s="3"/>
      <c r="E41" s="3"/>
      <c r="F41" s="3"/>
      <c r="G41" s="3"/>
      <c r="H41" s="3"/>
      <c r="I41" s="3"/>
      <c r="K41" s="3"/>
      <c r="L41" s="3"/>
    </row>
    <row r="42" spans="1:12" x14ac:dyDescent="0.3">
      <c r="A42" s="3"/>
      <c r="B42" s="3"/>
      <c r="C42" s="3"/>
      <c r="D42" s="3"/>
      <c r="E42" s="3"/>
      <c r="F42" s="3"/>
      <c r="G42" s="3"/>
      <c r="H42" s="3"/>
      <c r="I42" s="3"/>
      <c r="K42" s="3"/>
      <c r="L42" s="3"/>
    </row>
  </sheetData>
  <mergeCells count="29">
    <mergeCell ref="A8:A21"/>
    <mergeCell ref="B8:B20"/>
    <mergeCell ref="C20:D20"/>
    <mergeCell ref="G20:H20"/>
    <mergeCell ref="B21:D21"/>
    <mergeCell ref="F21:I21"/>
    <mergeCell ref="J30:L30"/>
    <mergeCell ref="F31:H31"/>
    <mergeCell ref="A34:D34"/>
    <mergeCell ref="A38:D38"/>
    <mergeCell ref="E5:E6"/>
    <mergeCell ref="A25:D25"/>
    <mergeCell ref="A26:D26"/>
    <mergeCell ref="A28:C28"/>
    <mergeCell ref="A30:D30"/>
    <mergeCell ref="A2:L2"/>
    <mergeCell ref="K5:K6"/>
    <mergeCell ref="L5:L6"/>
    <mergeCell ref="D4:E4"/>
    <mergeCell ref="A3:L3"/>
    <mergeCell ref="F5:F6"/>
    <mergeCell ref="G5:G6"/>
    <mergeCell ref="H5:H6"/>
    <mergeCell ref="I5:I6"/>
    <mergeCell ref="J5:J6"/>
    <mergeCell ref="A5:A6"/>
    <mergeCell ref="B5:B6"/>
    <mergeCell ref="C5:C6"/>
    <mergeCell ref="D5:D6"/>
  </mergeCells>
  <pageMargins left="0.9055118110236221" right="0.31496062992125984" top="0.35433070866141736" bottom="0.35433070866141736" header="0" footer="0"/>
  <pageSetup paperSize="9" scale="63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9"/>
  <sheetViews>
    <sheetView workbookViewId="0">
      <selection activeCell="E9" sqref="E9"/>
    </sheetView>
  </sheetViews>
  <sheetFormatPr defaultRowHeight="15.6" x14ac:dyDescent="0.3"/>
  <cols>
    <col min="1" max="1" width="16.33203125" style="33" customWidth="1"/>
    <col min="2" max="2" width="23.6640625" style="34" customWidth="1"/>
    <col min="3" max="3" width="17" style="34" customWidth="1"/>
    <col min="4" max="4" width="19.88671875" style="34" customWidth="1"/>
    <col min="5" max="5" width="21" style="34" customWidth="1"/>
    <col min="6" max="6" width="21.33203125" style="34" customWidth="1"/>
  </cols>
  <sheetData>
    <row r="1" spans="1:6" x14ac:dyDescent="0.3">
      <c r="A1" s="146" t="s">
        <v>1</v>
      </c>
      <c r="B1" s="146"/>
      <c r="C1" s="146"/>
      <c r="D1" s="146"/>
      <c r="E1" s="146"/>
      <c r="F1" s="146"/>
    </row>
    <row r="2" spans="1:6" x14ac:dyDescent="0.3">
      <c r="A2" s="153" t="s">
        <v>44</v>
      </c>
      <c r="B2" s="153"/>
      <c r="C2" s="153"/>
      <c r="D2" s="153"/>
      <c r="E2" s="153"/>
      <c r="F2" s="153"/>
    </row>
    <row r="3" spans="1:6" ht="40.799999999999997" customHeight="1" x14ac:dyDescent="0.3">
      <c r="A3" s="154" t="s">
        <v>48</v>
      </c>
      <c r="B3" s="154"/>
      <c r="C3" s="154"/>
      <c r="D3" s="154"/>
      <c r="E3" s="154"/>
      <c r="F3" s="154"/>
    </row>
    <row r="4" spans="1:6" s="36" customFormat="1" ht="31.2" customHeight="1" x14ac:dyDescent="0.3">
      <c r="A4" s="153" t="s">
        <v>59</v>
      </c>
      <c r="B4" s="153"/>
      <c r="C4" s="153"/>
      <c r="D4" s="153"/>
      <c r="E4" s="153"/>
      <c r="F4" s="153"/>
    </row>
    <row r="5" spans="1:6" s="36" customFormat="1" ht="22.2" customHeight="1" x14ac:dyDescent="0.3">
      <c r="A5" s="37"/>
      <c r="B5" s="38"/>
      <c r="C5" s="38"/>
      <c r="D5" s="38"/>
      <c r="E5" s="38"/>
      <c r="F5" s="38"/>
    </row>
    <row r="6" spans="1:6" s="36" customFormat="1" ht="22.8" customHeight="1" x14ac:dyDescent="0.3">
      <c r="A6" s="147" t="s">
        <v>24</v>
      </c>
      <c r="B6" s="149" t="s">
        <v>45</v>
      </c>
      <c r="C6" s="150"/>
      <c r="D6" s="150"/>
      <c r="E6" s="151"/>
      <c r="F6" s="152" t="s">
        <v>6</v>
      </c>
    </row>
    <row r="7" spans="1:6" s="36" customFormat="1" ht="26.4" customHeight="1" x14ac:dyDescent="0.3">
      <c r="A7" s="148"/>
      <c r="B7" s="39" t="s">
        <v>2</v>
      </c>
      <c r="C7" s="39" t="s">
        <v>3</v>
      </c>
      <c r="D7" s="39" t="s">
        <v>4</v>
      </c>
      <c r="E7" s="39" t="s">
        <v>5</v>
      </c>
      <c r="F7" s="148"/>
    </row>
    <row r="8" spans="1:6" s="36" customFormat="1" ht="31.2" customHeight="1" x14ac:dyDescent="0.3">
      <c r="A8" s="40" t="s">
        <v>55</v>
      </c>
      <c r="B8" s="41">
        <v>0</v>
      </c>
      <c r="C8" s="41">
        <v>0</v>
      </c>
      <c r="D8" s="41">
        <v>12</v>
      </c>
      <c r="E8" s="41">
        <v>170</v>
      </c>
      <c r="F8" s="41">
        <f>B8+C8+D8+E8</f>
        <v>182</v>
      </c>
    </row>
    <row r="9" spans="1:6" s="36" customFormat="1" ht="27.6" customHeight="1" x14ac:dyDescent="0.3">
      <c r="A9" s="10"/>
      <c r="B9" s="10"/>
      <c r="C9" s="10"/>
      <c r="D9" s="10"/>
      <c r="E9" s="10"/>
      <c r="F9" s="10"/>
    </row>
    <row r="10" spans="1:6" x14ac:dyDescent="0.3">
      <c r="A10" s="10"/>
      <c r="B10" s="10"/>
      <c r="C10" s="10"/>
      <c r="D10" s="10"/>
      <c r="E10" s="10"/>
      <c r="F10" s="9"/>
    </row>
    <row r="11" spans="1:6" ht="21.6" customHeight="1" x14ac:dyDescent="0.3">
      <c r="A11" s="145" t="s">
        <v>16</v>
      </c>
      <c r="B11" s="145"/>
      <c r="C11" s="145"/>
      <c r="D11" s="145"/>
      <c r="E11" s="30" t="s">
        <v>17</v>
      </c>
      <c r="F11" s="30"/>
    </row>
    <row r="12" spans="1:6" ht="14.4" x14ac:dyDescent="0.3">
      <c r="A12" s="145" t="s">
        <v>18</v>
      </c>
      <c r="B12" s="145"/>
      <c r="C12" s="145"/>
      <c r="D12" s="145"/>
      <c r="E12" s="30" t="s">
        <v>25</v>
      </c>
      <c r="F12" s="30"/>
    </row>
    <row r="13" spans="1:6" ht="14.4" x14ac:dyDescent="0.3">
      <c r="A13" s="30"/>
      <c r="B13" s="30"/>
      <c r="C13" s="30"/>
      <c r="D13" s="30"/>
      <c r="E13" s="30"/>
      <c r="F13" s="30"/>
    </row>
    <row r="14" spans="1:6" ht="14.4" x14ac:dyDescent="0.3">
      <c r="A14" s="145" t="s">
        <v>19</v>
      </c>
      <c r="B14" s="145"/>
      <c r="C14" s="145"/>
      <c r="D14" s="30"/>
      <c r="E14" s="30" t="s">
        <v>20</v>
      </c>
      <c r="F14" s="30"/>
    </row>
    <row r="15" spans="1:6" ht="14.4" x14ac:dyDescent="0.3">
      <c r="A15" s="30"/>
      <c r="B15" s="30"/>
      <c r="C15" s="30"/>
      <c r="D15" s="30"/>
      <c r="E15" s="5"/>
      <c r="F15" s="6"/>
    </row>
    <row r="16" spans="1:6" ht="27.6" customHeight="1" x14ac:dyDescent="0.3">
      <c r="A16" s="142" t="s">
        <v>53</v>
      </c>
      <c r="B16" s="142"/>
      <c r="C16" s="142"/>
      <c r="D16" s="28"/>
      <c r="E16" s="3"/>
      <c r="F16" s="35" t="s">
        <v>26</v>
      </c>
    </row>
    <row r="17" spans="1:6" ht="14.4" x14ac:dyDescent="0.3">
      <c r="A17" s="32"/>
      <c r="B17" s="32"/>
      <c r="C17" s="26"/>
      <c r="D17" s="26"/>
      <c r="E17" s="1"/>
      <c r="F17" s="29"/>
    </row>
    <row r="18" spans="1:6" ht="11.4" customHeight="1" x14ac:dyDescent="0.3">
      <c r="A18" s="32"/>
      <c r="B18" s="32"/>
      <c r="C18" s="26"/>
      <c r="D18" s="26"/>
      <c r="E18" s="1"/>
      <c r="F18" s="31"/>
    </row>
    <row r="19" spans="1:6" ht="14.4" customHeight="1" x14ac:dyDescent="0.3">
      <c r="A19" s="27" t="s">
        <v>21</v>
      </c>
      <c r="B19" s="27"/>
      <c r="C19" s="27"/>
      <c r="D19" s="27"/>
      <c r="E19" s="5"/>
      <c r="F19" s="5"/>
    </row>
    <row r="20" spans="1:6" ht="14.4" x14ac:dyDescent="0.3">
      <c r="A20" s="142" t="s">
        <v>22</v>
      </c>
      <c r="B20" s="142"/>
      <c r="C20" s="142"/>
      <c r="D20" s="28"/>
      <c r="E20" s="11"/>
      <c r="F20" s="5"/>
    </row>
    <row r="23" spans="1:6" ht="14.4" customHeight="1" x14ac:dyDescent="0.3"/>
    <row r="26" spans="1:6" ht="14.4" customHeight="1" x14ac:dyDescent="0.3"/>
    <row r="27" spans="1:6" ht="23.4" customHeight="1" x14ac:dyDescent="0.3"/>
    <row r="29" spans="1:6" ht="14.4" customHeight="1" x14ac:dyDescent="0.3"/>
  </sheetData>
  <mergeCells count="12">
    <mergeCell ref="A14:C14"/>
    <mergeCell ref="A16:C16"/>
    <mergeCell ref="A20:C20"/>
    <mergeCell ref="A1:F1"/>
    <mergeCell ref="A6:A7"/>
    <mergeCell ref="B6:E6"/>
    <mergeCell ref="F6:F7"/>
    <mergeCell ref="A11:D11"/>
    <mergeCell ref="A2:F2"/>
    <mergeCell ref="A3:F3"/>
    <mergeCell ref="A4:F4"/>
    <mergeCell ref="A12:D12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Прил 1 нач цени</vt:lpstr>
      <vt:lpstr>Прил 2 дост цени</vt:lpstr>
      <vt:lpstr>Прил 3 График за изпълн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nadejda yankova</cp:lastModifiedBy>
  <cp:lastPrinted>2026-07-03T08:30:38Z</cp:lastPrinted>
  <dcterms:created xsi:type="dcterms:W3CDTF">2019-10-11T07:43:52Z</dcterms:created>
  <dcterms:modified xsi:type="dcterms:W3CDTF">2026-08-11T11:48:54Z</dcterms:modified>
</cp:coreProperties>
</file>