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дежда\Ползване\Процедури по Наредбата\2026\Продажба от склад\без преработка\1-12-26 без преработка, част от стари 1-8-26, 1-11-26\документи 1-12-26 продажба от склад без преработка\"/>
    </mc:Choice>
  </mc:AlternateContent>
  <xr:revisionPtr revIDLastSave="0" documentId="13_ncr:1_{09D8AAF0-0B1F-4E67-B654-4B297FF6715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Прил 1 нач цени" sheetId="7" r:id="rId1"/>
    <sheet name="Прил 2 дост цени" sheetId="8" r:id="rId2"/>
    <sheet name="Прил 3 График за изпълн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8" i="7" l="1"/>
  <c r="J48" i="7"/>
  <c r="E48" i="7"/>
  <c r="E49" i="8"/>
  <c r="E47" i="8"/>
  <c r="K46" i="8"/>
  <c r="H46" i="8"/>
  <c r="L46" i="8" s="1"/>
  <c r="K45" i="8"/>
  <c r="H45" i="8"/>
  <c r="J45" i="8" s="1"/>
  <c r="K44" i="8"/>
  <c r="H44" i="8"/>
  <c r="L44" i="8" s="1"/>
  <c r="K43" i="8"/>
  <c r="H43" i="8"/>
  <c r="J43" i="8" s="1"/>
  <c r="K42" i="8"/>
  <c r="J42" i="8"/>
  <c r="H42" i="8"/>
  <c r="K41" i="8"/>
  <c r="H41" i="8"/>
  <c r="J41" i="8" s="1"/>
  <c r="E40" i="8"/>
  <c r="K39" i="8"/>
  <c r="H39" i="8"/>
  <c r="J39" i="8" s="1"/>
  <c r="K38" i="8"/>
  <c r="J38" i="8"/>
  <c r="H38" i="8"/>
  <c r="K37" i="8"/>
  <c r="H37" i="8"/>
  <c r="J37" i="8" s="1"/>
  <c r="K36" i="8"/>
  <c r="H36" i="8"/>
  <c r="K35" i="8"/>
  <c r="L35" i="8" s="1"/>
  <c r="H35" i="8"/>
  <c r="J35" i="8" s="1"/>
  <c r="K34" i="8"/>
  <c r="H34" i="8"/>
  <c r="E33" i="8"/>
  <c r="K32" i="8"/>
  <c r="H32" i="8"/>
  <c r="L32" i="8" s="1"/>
  <c r="K31" i="8"/>
  <c r="H31" i="8"/>
  <c r="J31" i="8" s="1"/>
  <c r="K30" i="8"/>
  <c r="H30" i="8"/>
  <c r="L30" i="8" s="1"/>
  <c r="K29" i="8"/>
  <c r="H29" i="8"/>
  <c r="J29" i="8" s="1"/>
  <c r="K28" i="8"/>
  <c r="H28" i="8"/>
  <c r="K27" i="8"/>
  <c r="H27" i="8"/>
  <c r="E25" i="8"/>
  <c r="K24" i="8"/>
  <c r="H24" i="8"/>
  <c r="K23" i="8"/>
  <c r="H23" i="8"/>
  <c r="J23" i="8" s="1"/>
  <c r="K22" i="8"/>
  <c r="H22" i="8"/>
  <c r="K21" i="8"/>
  <c r="H21" i="8"/>
  <c r="J21" i="8" s="1"/>
  <c r="K20" i="8"/>
  <c r="H20" i="8"/>
  <c r="E19" i="8"/>
  <c r="K18" i="8"/>
  <c r="H18" i="8"/>
  <c r="L18" i="8" s="1"/>
  <c r="K17" i="8"/>
  <c r="H17" i="8"/>
  <c r="J17" i="8" s="1"/>
  <c r="K16" i="8"/>
  <c r="H16" i="8"/>
  <c r="K15" i="8"/>
  <c r="H15" i="8"/>
  <c r="J15" i="8" s="1"/>
  <c r="K14" i="8"/>
  <c r="H14" i="8"/>
  <c r="E13" i="8"/>
  <c r="K12" i="8"/>
  <c r="H12" i="8"/>
  <c r="K11" i="8"/>
  <c r="H11" i="8"/>
  <c r="J11" i="8" s="1"/>
  <c r="K10" i="8"/>
  <c r="H10" i="8"/>
  <c r="L10" i="8" s="1"/>
  <c r="K9" i="8"/>
  <c r="H9" i="8"/>
  <c r="J9" i="8" s="1"/>
  <c r="K8" i="8"/>
  <c r="H8" i="8"/>
  <c r="E48" i="8" l="1"/>
  <c r="L15" i="8"/>
  <c r="L24" i="8"/>
  <c r="L14" i="8"/>
  <c r="L22" i="8"/>
  <c r="L27" i="8"/>
  <c r="J10" i="8"/>
  <c r="L36" i="8"/>
  <c r="J36" i="8"/>
  <c r="L12" i="8"/>
  <c r="J14" i="8"/>
  <c r="H13" i="8"/>
  <c r="J18" i="8"/>
  <c r="J22" i="8"/>
  <c r="H33" i="8"/>
  <c r="J30" i="8"/>
  <c r="L34" i="8"/>
  <c r="L39" i="8"/>
  <c r="J46" i="8"/>
  <c r="L11" i="8"/>
  <c r="J34" i="8"/>
  <c r="J40" i="8" s="1"/>
  <c r="L43" i="8"/>
  <c r="L16" i="8"/>
  <c r="H25" i="8"/>
  <c r="L28" i="8"/>
  <c r="L38" i="8"/>
  <c r="J44" i="8"/>
  <c r="E26" i="8"/>
  <c r="L23" i="8"/>
  <c r="L31" i="8"/>
  <c r="L42" i="8"/>
  <c r="J47" i="8"/>
  <c r="J8" i="8"/>
  <c r="L9" i="8"/>
  <c r="J12" i="8"/>
  <c r="J16" i="8"/>
  <c r="L17" i="8"/>
  <c r="J20" i="8"/>
  <c r="L21" i="8"/>
  <c r="J24" i="8"/>
  <c r="J28" i="8"/>
  <c r="L29" i="8"/>
  <c r="J32" i="8"/>
  <c r="L37" i="8"/>
  <c r="H40" i="8"/>
  <c r="L41" i="8"/>
  <c r="L45" i="8"/>
  <c r="L8" i="8"/>
  <c r="H19" i="8"/>
  <c r="L20" i="8"/>
  <c r="J27" i="8"/>
  <c r="H47" i="8"/>
  <c r="J19" i="8" l="1"/>
  <c r="L33" i="8"/>
  <c r="L25" i="8"/>
  <c r="L40" i="8"/>
  <c r="J13" i="8"/>
  <c r="L47" i="8"/>
  <c r="J25" i="8"/>
  <c r="L19" i="8"/>
  <c r="J33" i="8"/>
  <c r="L13" i="8"/>
  <c r="L48" i="8" l="1"/>
  <c r="J26" i="8"/>
  <c r="J48" i="8"/>
  <c r="L26" i="8"/>
  <c r="J49" i="8" l="1"/>
  <c r="L49" i="8"/>
  <c r="E46" i="7" l="1"/>
  <c r="K45" i="7"/>
  <c r="H45" i="7"/>
  <c r="K44" i="7"/>
  <c r="H44" i="7"/>
  <c r="K43" i="7"/>
  <c r="H43" i="7"/>
  <c r="J43" i="7" s="1"/>
  <c r="K42" i="7"/>
  <c r="H42" i="7"/>
  <c r="J42" i="7" s="1"/>
  <c r="K41" i="7"/>
  <c r="H41" i="7"/>
  <c r="K40" i="7"/>
  <c r="H40" i="7"/>
  <c r="E39" i="7"/>
  <c r="K38" i="7"/>
  <c r="H38" i="7"/>
  <c r="K37" i="7"/>
  <c r="H37" i="7"/>
  <c r="K36" i="7"/>
  <c r="H36" i="7"/>
  <c r="K35" i="7"/>
  <c r="H35" i="7"/>
  <c r="J35" i="7" s="1"/>
  <c r="K34" i="7"/>
  <c r="H34" i="7"/>
  <c r="K33" i="7"/>
  <c r="H33" i="7"/>
  <c r="E32" i="7"/>
  <c r="E47" i="7" s="1"/>
  <c r="K31" i="7"/>
  <c r="H31" i="7"/>
  <c r="J31" i="7" s="1"/>
  <c r="K30" i="7"/>
  <c r="H30" i="7"/>
  <c r="J30" i="7" s="1"/>
  <c r="K29" i="7"/>
  <c r="H29" i="7"/>
  <c r="K28" i="7"/>
  <c r="H28" i="7"/>
  <c r="K27" i="7"/>
  <c r="H27" i="7"/>
  <c r="J27" i="7" s="1"/>
  <c r="K26" i="7"/>
  <c r="H26" i="7"/>
  <c r="J26" i="7" s="1"/>
  <c r="E24" i="7"/>
  <c r="K23" i="7"/>
  <c r="H23" i="7"/>
  <c r="K22" i="7"/>
  <c r="H22" i="7"/>
  <c r="J22" i="7" s="1"/>
  <c r="K21" i="7"/>
  <c r="H21" i="7"/>
  <c r="K20" i="7"/>
  <c r="H20" i="7"/>
  <c r="J20" i="7" s="1"/>
  <c r="K19" i="7"/>
  <c r="H19" i="7"/>
  <c r="J19" i="7" s="1"/>
  <c r="E18" i="7"/>
  <c r="K17" i="7"/>
  <c r="H17" i="7"/>
  <c r="K16" i="7"/>
  <c r="H16" i="7"/>
  <c r="J16" i="7" s="1"/>
  <c r="K15" i="7"/>
  <c r="H15" i="7"/>
  <c r="J15" i="7" s="1"/>
  <c r="K14" i="7"/>
  <c r="H14" i="7"/>
  <c r="K13" i="7"/>
  <c r="H13" i="7"/>
  <c r="E12" i="7"/>
  <c r="E25" i="7" s="1"/>
  <c r="K11" i="7"/>
  <c r="H11" i="7"/>
  <c r="J11" i="7" s="1"/>
  <c r="K10" i="7"/>
  <c r="H10" i="7"/>
  <c r="J10" i="7" s="1"/>
  <c r="K9" i="7"/>
  <c r="H9" i="7"/>
  <c r="J9" i="7" s="1"/>
  <c r="K8" i="7"/>
  <c r="H8" i="7"/>
  <c r="J8" i="7" s="1"/>
  <c r="K7" i="7"/>
  <c r="H7" i="7"/>
  <c r="L11" i="7" l="1"/>
  <c r="L15" i="7"/>
  <c r="L8" i="7"/>
  <c r="L9" i="7"/>
  <c r="L38" i="7"/>
  <c r="H12" i="7"/>
  <c r="L33" i="7"/>
  <c r="L37" i="7"/>
  <c r="H46" i="7"/>
  <c r="J7" i="7"/>
  <c r="J12" i="7" s="1"/>
  <c r="L10" i="7"/>
  <c r="L19" i="7"/>
  <c r="L31" i="7"/>
  <c r="L7" i="7"/>
  <c r="L20" i="7"/>
  <c r="L30" i="7"/>
  <c r="L42" i="7"/>
  <c r="L21" i="7"/>
  <c r="J21" i="7"/>
  <c r="J44" i="7"/>
  <c r="L44" i="7"/>
  <c r="L14" i="7"/>
  <c r="J14" i="7"/>
  <c r="L23" i="7"/>
  <c r="J23" i="7"/>
  <c r="J28" i="7"/>
  <c r="L28" i="7"/>
  <c r="H32" i="7"/>
  <c r="L26" i="7"/>
  <c r="J40" i="7"/>
  <c r="L40" i="7"/>
  <c r="L13" i="7"/>
  <c r="L16" i="7"/>
  <c r="H18" i="7"/>
  <c r="L35" i="7"/>
  <c r="J13" i="7"/>
  <c r="L22" i="7"/>
  <c r="L29" i="7"/>
  <c r="J36" i="7"/>
  <c r="L36" i="7"/>
  <c r="J38" i="7"/>
  <c r="L45" i="7"/>
  <c r="L34" i="7"/>
  <c r="H39" i="7"/>
  <c r="L17" i="7"/>
  <c r="J17" i="7"/>
  <c r="H24" i="7"/>
  <c r="J34" i="7"/>
  <c r="L41" i="7"/>
  <c r="L27" i="7"/>
  <c r="L43" i="7"/>
  <c r="J29" i="7"/>
  <c r="J33" i="7"/>
  <c r="J37" i="7"/>
  <c r="J41" i="7"/>
  <c r="J45" i="7"/>
  <c r="L12" i="7" l="1"/>
  <c r="J32" i="7"/>
  <c r="L24" i="7"/>
  <c r="J24" i="7"/>
  <c r="J25" i="7" s="1"/>
  <c r="L18" i="7"/>
  <c r="L39" i="7"/>
  <c r="L32" i="7"/>
  <c r="J39" i="7"/>
  <c r="L46" i="7"/>
  <c r="J18" i="7"/>
  <c r="J46" i="7"/>
  <c r="J47" i="7" l="1"/>
  <c r="L47" i="7"/>
  <c r="L25" i="7"/>
  <c r="J51" i="7" l="1"/>
  <c r="L51" i="7" s="1"/>
  <c r="L50" i="7" l="1"/>
  <c r="J50" i="7"/>
  <c r="B7" i="8" l="1"/>
  <c r="C7" i="8" s="1"/>
  <c r="D7" i="8" s="1"/>
  <c r="E7" i="8" s="1"/>
  <c r="F7" i="8" s="1"/>
  <c r="G7" i="8" l="1"/>
  <c r="H7" i="8" s="1"/>
  <c r="K7" i="8" s="1"/>
  <c r="L7" i="8" s="1"/>
  <c r="I7" i="8"/>
  <c r="J7" i="8" s="1"/>
  <c r="F8" i="9" l="1"/>
  <c r="B6" i="7" l="1"/>
  <c r="C6" i="7" s="1"/>
  <c r="D6" i="7" s="1"/>
  <c r="E6" i="7" s="1"/>
  <c r="F6" i="7" s="1"/>
  <c r="G6" i="7" l="1"/>
  <c r="H6" i="7" s="1"/>
  <c r="K6" i="7" s="1"/>
  <c r="L6" i="7" s="1"/>
  <c r="I6" i="7"/>
  <c r="J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dgsno</author>
  </authors>
  <commentList>
    <comment ref="A8" authorId="0" shapeId="0" xr:uid="{3C3DE6E7-9454-4538-A893-66DE82208305}">
      <text>
        <r>
          <rPr>
            <b/>
            <sz val="9"/>
            <color indexed="81"/>
            <rFont val="Segoe UI"/>
            <family val="2"/>
            <charset val="204"/>
          </rPr>
          <t>dgsno:</t>
        </r>
        <r>
          <rPr>
            <sz val="9"/>
            <color indexed="81"/>
            <rFont val="Segoe UI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<sst xmlns="http://schemas.openxmlformats.org/spreadsheetml/2006/main" count="285" uniqueCount="65">
  <si>
    <t>Сортимент</t>
  </si>
  <si>
    <t xml:space="preserve">ПРИЛОЖЕНИЕ 3 </t>
  </si>
  <si>
    <t>I-во</t>
  </si>
  <si>
    <t>II-ро</t>
  </si>
  <si>
    <t>III-то</t>
  </si>
  <si>
    <t>IV-то</t>
  </si>
  <si>
    <t>Общо количество,
пл.куб.м</t>
  </si>
  <si>
    <t>Трупи за бичене над 30</t>
  </si>
  <si>
    <t>Трупи за бичене от 18-29</t>
  </si>
  <si>
    <t>Коеф. на плътност, съгласно Прил. №7 от Наредба №1</t>
  </si>
  <si>
    <t>мярка</t>
  </si>
  <si>
    <t>Отдел и под-отдел</t>
  </si>
  <si>
    <t xml:space="preserve">Изчислено прогнозно количество дървесина </t>
  </si>
  <si>
    <t>Дървесен   вид</t>
  </si>
  <si>
    <t>ПРИЛОЖЕНИЕ №2 (ДОСТИГНАТИ ЦЕНИ)
ТП "ДЛС Паламара"</t>
  </si>
  <si>
    <t>ПРИЛОЖЕНИЕ №1 (НАЧАЛНИ ЦЕНИ)
ТП "ДЛС ПАЛАМАРА"</t>
  </si>
  <si>
    <t xml:space="preserve">ЗА ПРОДАВАЧ:                                </t>
  </si>
  <si>
    <t xml:space="preserve"> ЗА КУПУВАЧ:</t>
  </si>
  <si>
    <t>ТП "ДЛС ПАЛАМАРА"</t>
  </si>
  <si>
    <t>ДИРЕКТОР:</t>
  </si>
  <si>
    <t>УПРАВИТЕЛ:</t>
  </si>
  <si>
    <t>Ръководител счетоводен отдел</t>
  </si>
  <si>
    <t>(Мария Димитрова)</t>
  </si>
  <si>
    <t>№ на
обект</t>
  </si>
  <si>
    <t>Обект №</t>
  </si>
  <si>
    <t>"…................" ЕООД</t>
  </si>
  <si>
    <t xml:space="preserve">(…............................) 
</t>
  </si>
  <si>
    <r>
      <t xml:space="preserve">Начална единична цена,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</t>
    </r>
  </si>
  <si>
    <r>
      <t xml:space="preserve">Начална обща стойност,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 </t>
    </r>
  </si>
  <si>
    <r>
      <t xml:space="preserve">Единична цена,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</t>
    </r>
  </si>
  <si>
    <r>
      <t xml:space="preserve">Обща стойност, </t>
    </r>
    <r>
      <rPr>
        <b/>
        <sz val="10"/>
        <rFont val="Times New Roman"/>
        <family val="1"/>
        <charset val="204"/>
      </rPr>
      <t>лева</t>
    </r>
    <r>
      <rPr>
        <sz val="10"/>
        <rFont val="Times New Roman"/>
        <family val="1"/>
        <charset val="204"/>
      </rPr>
      <t xml:space="preserve"> без ДДС </t>
    </r>
  </si>
  <si>
    <r>
      <t xml:space="preserve">Единична цена,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</t>
    </r>
  </si>
  <si>
    <r>
      <t xml:space="preserve">Обща стойност,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 </t>
    </r>
  </si>
  <si>
    <r>
      <t xml:space="preserve">Начална единична цена,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</t>
    </r>
  </si>
  <si>
    <r>
      <t xml:space="preserve">Начална обща стойност, </t>
    </r>
    <r>
      <rPr>
        <b/>
        <sz val="10"/>
        <rFont val="Times New Roman"/>
        <family val="1"/>
        <charset val="204"/>
      </rPr>
      <t>евро</t>
    </r>
    <r>
      <rPr>
        <sz val="10"/>
        <rFont val="Times New Roman"/>
        <family val="1"/>
        <charset val="204"/>
      </rPr>
      <t xml:space="preserve"> без ДДС </t>
    </r>
  </si>
  <si>
    <r>
      <t>пл.м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</si>
  <si>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лп</t>
  </si>
  <si>
    <t>ОБЩО</t>
  </si>
  <si>
    <t>Технологична дървесина от ЕСД</t>
  </si>
  <si>
    <r>
      <t>пр.м</t>
    </r>
    <r>
      <rPr>
        <vertAlign val="superscript"/>
        <sz val="10"/>
        <color indexed="8"/>
        <rFont val="Times New Roman"/>
        <family val="1"/>
        <charset val="204"/>
      </rPr>
      <t>3</t>
    </r>
  </si>
  <si>
    <t>цр</t>
  </si>
  <si>
    <t>гаранция</t>
  </si>
  <si>
    <t>стъпка</t>
  </si>
  <si>
    <r>
      <t>Прогнозно количество дървесина по сортиментна ведомост от ГП за 2026 г. пл.м</t>
    </r>
    <r>
      <rPr>
        <vertAlign val="superscript"/>
        <sz val="9"/>
        <rFont val="Times New Roman"/>
        <family val="1"/>
        <charset val="204"/>
      </rPr>
      <t>3</t>
    </r>
  </si>
  <si>
    <t>към Договор № …...... / ….................... 2026 год.</t>
  </si>
  <si>
    <t>към Договор №……....... от …….............2026 г.</t>
  </si>
  <si>
    <t>Тримесечие на 2026 год. / прогнозно количество дървесина (пл.куб.м)</t>
  </si>
  <si>
    <t>гбр</t>
  </si>
  <si>
    <t>кл</t>
  </si>
  <si>
    <t>мжд</t>
  </si>
  <si>
    <t>График за покупко-продажба на прогнозни количества добита дървесина
от времен склад - по тримесечия на 2026 година</t>
  </si>
  <si>
    <t>2010 "а"</t>
  </si>
  <si>
    <t>Общо за подотдел 2010 "а"</t>
  </si>
  <si>
    <t>2010 "д"</t>
  </si>
  <si>
    <t>здб</t>
  </si>
  <si>
    <t>Общо за подотдел 2010 "д"</t>
  </si>
  <si>
    <t xml:space="preserve">„…............................“ </t>
  </si>
  <si>
    <t xml:space="preserve">(…...............................) 
</t>
  </si>
  <si>
    <t>Изготвил:</t>
  </si>
  <si>
    <t>(инж. Надежда Янкова - зам.-директор )</t>
  </si>
  <si>
    <t>1-12-26</t>
  </si>
  <si>
    <t>за обект № 1-12-26, ТП "ДЛС Паламара"</t>
  </si>
  <si>
    <t>ОБЩО ЗА ОБЕКТ 1-12-26</t>
  </si>
  <si>
    <t xml:space="preserve">(инж. Талиб Талиб) 
</t>
  </si>
  <si>
    <t>(инж. Талиб Талиб) 
…..................................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</si>
</sst>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л_в_._-;\-* #,##0.00\ _л_в_._-;_-* &quot;-&quot;??\ _л_в_._-;_-@_-"/>
    <numFmt numFmtId="165" formatCode="#,##0.00\ [$€-1]"/>
    <numFmt numFmtId="166" formatCode="#,##0.00\ &quot;лв.&quot;"/>
    <numFmt numFmtId="167" formatCode="#,##0\ [$€-1]"/>
    <numFmt numFmtId="168" formatCode="_-* #,##0.00\ [$€-1]_-;\-* #,##0.00\ [$€-1]_-;_-* &quot;-&quot;\ [$€-1]_-;_-@_-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Segoe UI"/>
      <family val="2"/>
      <charset val="204"/>
    </font>
    <font>
      <sz val="9"/>
      <color indexed="81"/>
      <name val="Segoe UI"/>
      <family val="2"/>
      <charset val="204"/>
    </font>
    <font>
      <sz val="10"/>
      <color theme="0"/>
      <name val="Arial"/>
      <family val="2"/>
      <charset val="204"/>
    </font>
    <font>
      <sz val="10"/>
      <color theme="0"/>
      <name val="Times New Roman"/>
      <family val="1"/>
      <charset val="204"/>
    </font>
    <font>
      <i/>
      <sz val="10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i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6" fillId="0" borderId="0"/>
  </cellStyleXfs>
  <cellXfs count="165">
    <xf numFmtId="0" fontId="0" fillId="0" borderId="0" xfId="0"/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/>
    <xf numFmtId="0" fontId="11" fillId="0" borderId="0" xfId="0" applyFont="1" applyAlignment="1">
      <alignment vertical="top"/>
    </xf>
    <xf numFmtId="0" fontId="11" fillId="2" borderId="0" xfId="0" applyFont="1" applyFill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top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29" xfId="0" applyNumberFormat="1" applyFont="1" applyFill="1" applyBorder="1" applyAlignment="1" applyProtection="1">
      <alignment horizontal="center" vertical="center" wrapText="1"/>
    </xf>
    <xf numFmtId="0" fontId="4" fillId="0" borderId="24" xfId="0" applyNumberFormat="1" applyFont="1" applyFill="1" applyBorder="1" applyAlignment="1" applyProtection="1">
      <alignment horizontal="center" vertical="center" wrapText="1"/>
    </xf>
    <xf numFmtId="1" fontId="4" fillId="0" borderId="24" xfId="0" applyNumberFormat="1" applyFont="1" applyFill="1" applyBorder="1" applyAlignment="1" applyProtection="1">
      <alignment horizontal="center" vertical="center" wrapText="1"/>
    </xf>
    <xf numFmtId="1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25" xfId="0" applyNumberFormat="1" applyFont="1" applyFill="1" applyBorder="1" applyAlignment="1" applyProtection="1">
      <alignment horizontal="center" vertical="top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top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/>
    <xf numFmtId="0" fontId="11" fillId="0" borderId="0" xfId="0" applyFont="1"/>
    <xf numFmtId="0" fontId="9" fillId="0" borderId="0" xfId="0" applyFont="1" applyAlignment="1">
      <alignment horizontal="center" vertical="top" wrapText="1"/>
    </xf>
    <xf numFmtId="0" fontId="0" fillId="2" borderId="0" xfId="0" applyFill="1"/>
    <xf numFmtId="0" fontId="16" fillId="2" borderId="0" xfId="0" applyFont="1" applyFill="1"/>
    <xf numFmtId="0" fontId="11" fillId="2" borderId="0" xfId="0" applyFont="1" applyFill="1"/>
    <xf numFmtId="0" fontId="1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left"/>
    </xf>
    <xf numFmtId="0" fontId="25" fillId="2" borderId="18" xfId="0" applyFont="1" applyFill="1" applyBorder="1"/>
    <xf numFmtId="1" fontId="25" fillId="2" borderId="46" xfId="0" applyNumberFormat="1" applyFont="1" applyFill="1" applyBorder="1" applyAlignment="1">
      <alignment vertical="top"/>
    </xf>
    <xf numFmtId="0" fontId="24" fillId="2" borderId="10" xfId="0" applyFont="1" applyFill="1" applyBorder="1" applyAlignment="1">
      <alignment horizontal="center"/>
    </xf>
    <xf numFmtId="1" fontId="24" fillId="2" borderId="8" xfId="0" applyNumberFormat="1" applyFont="1" applyFill="1" applyBorder="1"/>
    <xf numFmtId="165" fontId="24" fillId="2" borderId="2" xfId="0" applyNumberFormat="1" applyFont="1" applyFill="1" applyBorder="1" applyAlignment="1">
      <alignment vertical="top"/>
    </xf>
    <xf numFmtId="166" fontId="1" fillId="0" borderId="0" xfId="0" applyNumberFormat="1" applyFont="1" applyAlignment="1">
      <alignment vertical="top"/>
    </xf>
    <xf numFmtId="0" fontId="24" fillId="2" borderId="1" xfId="0" applyFont="1" applyFill="1" applyBorder="1"/>
    <xf numFmtId="0" fontId="24" fillId="2" borderId="19" xfId="0" applyFont="1" applyFill="1" applyBorder="1" applyAlignment="1">
      <alignment horizontal="center"/>
    </xf>
    <xf numFmtId="1" fontId="25" fillId="2" borderId="46" xfId="0" applyNumberFormat="1" applyFont="1" applyFill="1" applyBorder="1"/>
    <xf numFmtId="1" fontId="25" fillId="2" borderId="8" xfId="0" applyNumberFormat="1" applyFont="1" applyFill="1" applyBorder="1"/>
    <xf numFmtId="165" fontId="24" fillId="2" borderId="1" xfId="0" applyNumberFormat="1" applyFont="1" applyFill="1" applyBorder="1" applyAlignment="1">
      <alignment vertical="top"/>
    </xf>
    <xf numFmtId="0" fontId="24" fillId="2" borderId="19" xfId="0" applyFont="1" applyFill="1" applyBorder="1" applyAlignment="1">
      <alignment horizontal="left"/>
    </xf>
    <xf numFmtId="2" fontId="25" fillId="2" borderId="46" xfId="0" applyNumberFormat="1" applyFont="1" applyFill="1" applyBorder="1" applyAlignment="1">
      <alignment vertical="top"/>
    </xf>
    <xf numFmtId="0" fontId="27" fillId="2" borderId="18" xfId="0" applyFont="1" applyFill="1" applyBorder="1"/>
    <xf numFmtId="1" fontId="27" fillId="2" borderId="46" xfId="0" applyNumberFormat="1" applyFont="1" applyFill="1" applyBorder="1"/>
    <xf numFmtId="3" fontId="12" fillId="0" borderId="28" xfId="0" applyNumberFormat="1" applyFont="1" applyBorder="1" applyAlignment="1">
      <alignment vertical="top"/>
    </xf>
    <xf numFmtId="2" fontId="1" fillId="0" borderId="5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20" fillId="2" borderId="2" xfId="0" applyNumberFormat="1" applyFont="1" applyFill="1" applyBorder="1" applyAlignment="1">
      <alignment vertical="top"/>
    </xf>
    <xf numFmtId="165" fontId="20" fillId="2" borderId="1" xfId="0" applyNumberFormat="1" applyFont="1" applyFill="1" applyBorder="1" applyAlignment="1">
      <alignment vertical="top"/>
    </xf>
    <xf numFmtId="167" fontId="2" fillId="2" borderId="1" xfId="0" applyNumberFormat="1" applyFont="1" applyFill="1" applyBorder="1" applyAlignment="1">
      <alignment horizontal="right" vertical="center"/>
    </xf>
    <xf numFmtId="2" fontId="19" fillId="0" borderId="5" xfId="0" applyNumberFormat="1" applyFont="1" applyBorder="1" applyAlignment="1">
      <alignment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6" fontId="13" fillId="2" borderId="19" xfId="0" applyNumberFormat="1" applyFont="1" applyFill="1" applyBorder="1" applyAlignment="1">
      <alignment vertical="top"/>
    </xf>
    <xf numFmtId="166" fontId="27" fillId="2" borderId="19" xfId="0" applyNumberFormat="1" applyFont="1" applyFill="1" applyBorder="1"/>
    <xf numFmtId="166" fontId="13" fillId="2" borderId="11" xfId="0" applyNumberFormat="1" applyFont="1" applyFill="1" applyBorder="1" applyAlignment="1">
      <alignment vertical="top"/>
    </xf>
    <xf numFmtId="166" fontId="25" fillId="2" borderId="19" xfId="0" applyNumberFormat="1" applyFont="1" applyFill="1" applyBorder="1"/>
    <xf numFmtId="166" fontId="12" fillId="0" borderId="29" xfId="0" applyNumberFormat="1" applyFont="1" applyBorder="1" applyAlignment="1">
      <alignment vertical="top"/>
    </xf>
    <xf numFmtId="166" fontId="21" fillId="2" borderId="19" xfId="0" applyNumberFormat="1" applyFont="1" applyFill="1" applyBorder="1" applyAlignment="1">
      <alignment vertical="top"/>
    </xf>
    <xf numFmtId="166" fontId="22" fillId="2" borderId="19" xfId="0" applyNumberFormat="1" applyFont="1" applyFill="1" applyBorder="1"/>
    <xf numFmtId="166" fontId="21" fillId="2" borderId="11" xfId="0" applyNumberFormat="1" applyFont="1" applyFill="1" applyBorder="1" applyAlignment="1">
      <alignment vertical="top"/>
    </xf>
    <xf numFmtId="166" fontId="21" fillId="2" borderId="19" xfId="0" applyNumberFormat="1" applyFont="1" applyFill="1" applyBorder="1"/>
    <xf numFmtId="166" fontId="28" fillId="0" borderId="29" xfId="0" applyNumberFormat="1" applyFont="1" applyBorder="1" applyAlignment="1">
      <alignment vertical="top"/>
    </xf>
    <xf numFmtId="0" fontId="15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9" fillId="0" borderId="0" xfId="0" applyFont="1"/>
    <xf numFmtId="0" fontId="32" fillId="0" borderId="0" xfId="0" applyFont="1" applyAlignment="1">
      <alignment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2" fontId="4" fillId="0" borderId="40" xfId="0" applyNumberFormat="1" applyFont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35" xfId="0" applyNumberFormat="1" applyFont="1" applyFill="1" applyBorder="1" applyAlignment="1" applyProtection="1">
      <alignment horizontal="center" vertical="center" wrapText="1"/>
    </xf>
    <xf numFmtId="0" fontId="4" fillId="0" borderId="2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2" fontId="4" fillId="2" borderId="40" xfId="0" applyNumberFormat="1" applyFont="1" applyFill="1" applyBorder="1" applyAlignment="1">
      <alignment horizontal="center" vertical="center" wrapText="1"/>
    </xf>
    <xf numFmtId="2" fontId="4" fillId="2" borderId="4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1" fontId="4" fillId="0" borderId="33" xfId="0" applyNumberFormat="1" applyFont="1" applyFill="1" applyBorder="1" applyAlignment="1" applyProtection="1">
      <alignment horizontal="center" vertical="center" wrapText="1"/>
    </xf>
    <xf numFmtId="1" fontId="4" fillId="0" borderId="34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49" fontId="4" fillId="0" borderId="37" xfId="0" applyNumberFormat="1" applyFont="1" applyFill="1" applyBorder="1" applyAlignment="1" applyProtection="1">
      <alignment horizontal="center" vertical="center" wrapText="1"/>
    </xf>
    <xf numFmtId="49" fontId="4" fillId="0" borderId="38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textRotation="90"/>
    </xf>
    <xf numFmtId="49" fontId="10" fillId="0" borderId="23" xfId="0" applyNumberFormat="1" applyFont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2" fontId="24" fillId="2" borderId="36" xfId="0" applyNumberFormat="1" applyFont="1" applyFill="1" applyBorder="1" applyAlignment="1">
      <alignment horizontal="center" vertical="top"/>
    </xf>
    <xf numFmtId="2" fontId="24" fillId="2" borderId="10" xfId="0" applyNumberFormat="1" applyFont="1" applyFill="1" applyBorder="1" applyAlignment="1">
      <alignment horizontal="center" vertical="top"/>
    </xf>
    <xf numFmtId="0" fontId="23" fillId="2" borderId="41" xfId="0" applyFont="1" applyFill="1" applyBorder="1" applyAlignment="1">
      <alignment horizontal="center" vertical="justify"/>
    </xf>
    <xf numFmtId="0" fontId="23" fillId="2" borderId="16" xfId="0" applyFont="1" applyFill="1" applyBorder="1" applyAlignment="1">
      <alignment horizontal="center" vertical="justify"/>
    </xf>
    <xf numFmtId="0" fontId="23" fillId="2" borderId="39" xfId="0" applyFont="1" applyFill="1" applyBorder="1" applyAlignment="1">
      <alignment horizontal="center" vertical="justify"/>
    </xf>
    <xf numFmtId="0" fontId="23" fillId="2" borderId="8" xfId="0" applyFont="1" applyFill="1" applyBorder="1" applyAlignment="1">
      <alignment horizontal="center"/>
    </xf>
    <xf numFmtId="0" fontId="23" fillId="2" borderId="44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4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10" fillId="2" borderId="0" xfId="0" applyFont="1" applyFill="1" applyAlignment="1">
      <alignment horizontal="center" vertical="top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2" fontId="4" fillId="0" borderId="33" xfId="0" applyNumberFormat="1" applyFont="1" applyBorder="1" applyAlignment="1">
      <alignment horizontal="center" vertical="center" wrapText="1"/>
    </xf>
    <xf numFmtId="2" fontId="4" fillId="0" borderId="47" xfId="0" applyNumberFormat="1" applyFont="1" applyBorder="1" applyAlignment="1">
      <alignment horizontal="center" vertical="center" wrapText="1"/>
    </xf>
    <xf numFmtId="166" fontId="20" fillId="2" borderId="48" xfId="0" applyNumberFormat="1" applyFont="1" applyFill="1" applyBorder="1" applyAlignment="1">
      <alignment vertical="top"/>
    </xf>
    <xf numFmtId="166" fontId="20" fillId="2" borderId="10" xfId="0" applyNumberFormat="1" applyFont="1" applyFill="1" applyBorder="1" applyAlignment="1">
      <alignment vertical="top"/>
    </xf>
    <xf numFmtId="166" fontId="19" fillId="0" borderId="10" xfId="0" applyNumberFormat="1" applyFont="1" applyBorder="1" applyAlignment="1">
      <alignment vertical="top"/>
    </xf>
    <xf numFmtId="165" fontId="21" fillId="2" borderId="49" xfId="0" applyNumberFormat="1" applyFont="1" applyFill="1" applyBorder="1" applyAlignment="1">
      <alignment vertical="top"/>
    </xf>
    <xf numFmtId="165" fontId="21" fillId="2" borderId="44" xfId="0" applyNumberFormat="1" applyFont="1" applyFill="1" applyBorder="1" applyAlignment="1">
      <alignment vertical="top"/>
    </xf>
    <xf numFmtId="165" fontId="21" fillId="2" borderId="44" xfId="0" applyNumberFormat="1" applyFont="1" applyFill="1" applyBorder="1"/>
    <xf numFmtId="165" fontId="22" fillId="2" borderId="19" xfId="0" applyNumberFormat="1" applyFont="1" applyFill="1" applyBorder="1"/>
    <xf numFmtId="168" fontId="28" fillId="0" borderId="29" xfId="0" applyNumberFormat="1" applyFont="1" applyBorder="1" applyAlignment="1">
      <alignment vertical="top"/>
    </xf>
    <xf numFmtId="166" fontId="4" fillId="2" borderId="48" xfId="0" applyNumberFormat="1" applyFont="1" applyFill="1" applyBorder="1" applyAlignment="1">
      <alignment vertical="top"/>
    </xf>
    <xf numFmtId="166" fontId="4" fillId="2" borderId="10" xfId="0" applyNumberFormat="1" applyFont="1" applyFill="1" applyBorder="1" applyAlignment="1">
      <alignment vertical="top"/>
    </xf>
    <xf numFmtId="166" fontId="1" fillId="0" borderId="10" xfId="0" applyNumberFormat="1" applyFont="1" applyBorder="1" applyAlignment="1">
      <alignment vertical="top"/>
    </xf>
    <xf numFmtId="165" fontId="25" fillId="2" borderId="49" xfId="0" applyNumberFormat="1" applyFont="1" applyFill="1" applyBorder="1" applyAlignment="1">
      <alignment vertical="top"/>
    </xf>
    <xf numFmtId="165" fontId="25" fillId="2" borderId="44" xfId="0" applyNumberFormat="1" applyFont="1" applyFill="1" applyBorder="1" applyAlignment="1">
      <alignment vertical="top"/>
    </xf>
    <xf numFmtId="165" fontId="25" fillId="2" borderId="44" xfId="0" applyNumberFormat="1" applyFont="1" applyFill="1" applyBorder="1"/>
    <xf numFmtId="165" fontId="27" fillId="2" borderId="19" xfId="0" applyNumberFormat="1" applyFont="1" applyFill="1" applyBorder="1"/>
    <xf numFmtId="168" fontId="12" fillId="0" borderId="29" xfId="0" applyNumberFormat="1" applyFont="1" applyBorder="1" applyAlignment="1">
      <alignment vertical="top"/>
    </xf>
  </cellXfs>
  <cellStyles count="5">
    <cellStyle name="Normal 2" xfId="4" xr:uid="{00000000-0005-0000-0000-000000000000}"/>
    <cellStyle name="Normal_Sheet1" xfId="3" xr:uid="{00000000-0005-0000-0000-000001000000}"/>
    <cellStyle name="Запетая 2" xfId="2" xr:uid="{00000000-0005-0000-0000-000002000000}"/>
    <cellStyle name="Нормален" xfId="0" builtinId="0"/>
    <cellStyle name="Нормален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zoomScaleNormal="100" workbookViewId="0">
      <selection activeCell="N5" sqref="N5"/>
    </sheetView>
  </sheetViews>
  <sheetFormatPr defaultRowHeight="14.4" x14ac:dyDescent="0.3"/>
  <cols>
    <col min="1" max="1" width="6.6640625" style="2" customWidth="1"/>
    <col min="2" max="2" width="8.6640625" style="2" customWidth="1"/>
    <col min="3" max="3" width="8.44140625" style="2" customWidth="1"/>
    <col min="4" max="4" width="27.6640625" style="2" customWidth="1"/>
    <col min="5" max="5" width="10.88671875" style="2" customWidth="1"/>
    <col min="6" max="6" width="9.77734375" style="2" customWidth="1"/>
    <col min="7" max="7" width="7.6640625" style="2" customWidth="1"/>
    <col min="8" max="8" width="11.109375" style="2" customWidth="1"/>
    <col min="9" max="9" width="11.21875" style="22" customWidth="1"/>
    <col min="10" max="10" width="12.5546875" style="22" customWidth="1"/>
    <col min="11" max="11" width="11.21875" style="22" hidden="1" customWidth="1"/>
    <col min="12" max="12" width="12.109375" style="22" hidden="1" customWidth="1"/>
    <col min="13" max="13" width="8.88671875" style="8" customWidth="1"/>
    <col min="14" max="14" width="9.77734375" bestFit="1" customWidth="1"/>
  </cols>
  <sheetData>
    <row r="1" spans="1:12" x14ac:dyDescent="0.3">
      <c r="A1" s="7"/>
      <c r="B1" s="7"/>
      <c r="C1" s="7"/>
      <c r="D1" s="7"/>
      <c r="E1" s="7"/>
      <c r="F1" s="7"/>
      <c r="G1" s="7"/>
      <c r="H1" s="7"/>
      <c r="I1" s="21"/>
      <c r="K1" s="21"/>
    </row>
    <row r="2" spans="1:12" ht="34.200000000000003" customHeight="1" thickBot="1" x14ac:dyDescent="0.35">
      <c r="A2" s="89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1:12" ht="15" thickBot="1" x14ac:dyDescent="0.35">
      <c r="A3" s="4"/>
      <c r="B3" s="4"/>
      <c r="C3" s="4"/>
      <c r="D3" s="94"/>
      <c r="E3" s="94"/>
      <c r="F3" s="4"/>
      <c r="G3" s="4"/>
      <c r="H3" s="4"/>
      <c r="I3" s="21"/>
      <c r="K3" s="21"/>
    </row>
    <row r="4" spans="1:12" s="12" customFormat="1" ht="13.5" customHeight="1" x14ac:dyDescent="0.3">
      <c r="A4" s="97" t="s">
        <v>23</v>
      </c>
      <c r="B4" s="99" t="s">
        <v>11</v>
      </c>
      <c r="C4" s="101" t="s">
        <v>13</v>
      </c>
      <c r="D4" s="109" t="s">
        <v>0</v>
      </c>
      <c r="E4" s="111" t="s">
        <v>43</v>
      </c>
      <c r="F4" s="113" t="s">
        <v>9</v>
      </c>
      <c r="G4" s="105" t="s">
        <v>10</v>
      </c>
      <c r="H4" s="107" t="s">
        <v>12</v>
      </c>
      <c r="I4" s="103" t="s">
        <v>33</v>
      </c>
      <c r="J4" s="92" t="s">
        <v>34</v>
      </c>
      <c r="K4" s="147" t="s">
        <v>27</v>
      </c>
      <c r="L4" s="92" t="s">
        <v>28</v>
      </c>
    </row>
    <row r="5" spans="1:12" s="12" customFormat="1" ht="74.25" customHeight="1" thickBot="1" x14ac:dyDescent="0.35">
      <c r="A5" s="98"/>
      <c r="B5" s="100"/>
      <c r="C5" s="102"/>
      <c r="D5" s="110"/>
      <c r="E5" s="112"/>
      <c r="F5" s="114"/>
      <c r="G5" s="106"/>
      <c r="H5" s="108"/>
      <c r="I5" s="104"/>
      <c r="J5" s="93"/>
      <c r="K5" s="148"/>
      <c r="L5" s="93"/>
    </row>
    <row r="6" spans="1:12" s="18" customFormat="1" ht="13.8" thickBot="1" x14ac:dyDescent="0.35">
      <c r="A6" s="19">
        <v>1</v>
      </c>
      <c r="B6" s="20">
        <f>A6+1</f>
        <v>2</v>
      </c>
      <c r="C6" s="13">
        <f t="shared" ref="C6:E6" si="0">B6+1</f>
        <v>3</v>
      </c>
      <c r="D6" s="14">
        <f t="shared" si="0"/>
        <v>4</v>
      </c>
      <c r="E6" s="15">
        <f t="shared" si="0"/>
        <v>5</v>
      </c>
      <c r="F6" s="25">
        <f>E6+1</f>
        <v>6</v>
      </c>
      <c r="G6" s="16">
        <f>F6+1</f>
        <v>7</v>
      </c>
      <c r="H6" s="17">
        <f>G6+1</f>
        <v>8</v>
      </c>
      <c r="I6" s="23">
        <f>F6+1</f>
        <v>7</v>
      </c>
      <c r="J6" s="24">
        <f>I6+1</f>
        <v>8</v>
      </c>
      <c r="K6" s="23">
        <f>H6+1</f>
        <v>9</v>
      </c>
      <c r="L6" s="24">
        <f>K6+1</f>
        <v>10</v>
      </c>
    </row>
    <row r="7" spans="1:12" s="61" customFormat="1" ht="15.6" customHeight="1" x14ac:dyDescent="0.25">
      <c r="A7" s="115" t="s">
        <v>60</v>
      </c>
      <c r="B7" s="124" t="s">
        <v>51</v>
      </c>
      <c r="C7" s="42" t="s">
        <v>47</v>
      </c>
      <c r="D7" s="43" t="s">
        <v>7</v>
      </c>
      <c r="E7" s="44">
        <v>0</v>
      </c>
      <c r="F7" s="45"/>
      <c r="G7" s="46" t="s">
        <v>35</v>
      </c>
      <c r="H7" s="47">
        <f>E7</f>
        <v>0</v>
      </c>
      <c r="I7" s="48">
        <v>74</v>
      </c>
      <c r="J7" s="160">
        <f>H7*I7</f>
        <v>0</v>
      </c>
      <c r="K7" s="157">
        <f>I7*1.95583</f>
        <v>144.73141999999999</v>
      </c>
      <c r="L7" s="75">
        <f>H7*K7</f>
        <v>0</v>
      </c>
    </row>
    <row r="8" spans="1:12" s="61" customFormat="1" ht="16.2" customHeight="1" x14ac:dyDescent="0.25">
      <c r="A8" s="115"/>
      <c r="B8" s="125"/>
      <c r="C8" s="42" t="s">
        <v>36</v>
      </c>
      <c r="D8" s="43" t="s">
        <v>7</v>
      </c>
      <c r="E8" s="44">
        <v>3</v>
      </c>
      <c r="F8" s="45"/>
      <c r="G8" s="46" t="s">
        <v>35</v>
      </c>
      <c r="H8" s="47">
        <f>E8</f>
        <v>3</v>
      </c>
      <c r="I8" s="48">
        <v>74</v>
      </c>
      <c r="J8" s="161">
        <f>H8*I8</f>
        <v>222</v>
      </c>
      <c r="K8" s="158">
        <f>I8*1.95583</f>
        <v>144.73141999999999</v>
      </c>
      <c r="L8" s="73">
        <f>H8*K8</f>
        <v>434.19425999999999</v>
      </c>
    </row>
    <row r="9" spans="1:12" s="61" customFormat="1" ht="16.2" customHeight="1" x14ac:dyDescent="0.25">
      <c r="A9" s="115"/>
      <c r="B9" s="125"/>
      <c r="C9" s="42" t="s">
        <v>40</v>
      </c>
      <c r="D9" s="43" t="s">
        <v>7</v>
      </c>
      <c r="E9" s="44">
        <v>0</v>
      </c>
      <c r="F9" s="45"/>
      <c r="G9" s="46" t="s">
        <v>35</v>
      </c>
      <c r="H9" s="47">
        <f>E9</f>
        <v>0</v>
      </c>
      <c r="I9" s="48">
        <v>71</v>
      </c>
      <c r="J9" s="161">
        <f>H9*I9</f>
        <v>0</v>
      </c>
      <c r="K9" s="158">
        <f>I9*1.95583</f>
        <v>138.86393000000001</v>
      </c>
      <c r="L9" s="73">
        <f>H9*K9</f>
        <v>0</v>
      </c>
    </row>
    <row r="10" spans="1:12" s="61" customFormat="1" ht="16.2" customHeight="1" x14ac:dyDescent="0.25">
      <c r="A10" s="115"/>
      <c r="B10" s="125"/>
      <c r="C10" s="42" t="s">
        <v>48</v>
      </c>
      <c r="D10" s="43" t="s">
        <v>7</v>
      </c>
      <c r="E10" s="44">
        <v>0</v>
      </c>
      <c r="F10" s="45"/>
      <c r="G10" s="46" t="s">
        <v>35</v>
      </c>
      <c r="H10" s="47">
        <f>E10</f>
        <v>0</v>
      </c>
      <c r="I10" s="48">
        <v>74</v>
      </c>
      <c r="J10" s="161">
        <f>H10*I10</f>
        <v>0</v>
      </c>
      <c r="K10" s="158">
        <f>I10*1.95583</f>
        <v>144.73141999999999</v>
      </c>
      <c r="L10" s="73">
        <f>H10*K10</f>
        <v>0</v>
      </c>
    </row>
    <row r="11" spans="1:12" s="61" customFormat="1" ht="16.2" customHeight="1" x14ac:dyDescent="0.25">
      <c r="A11" s="115"/>
      <c r="B11" s="125"/>
      <c r="C11" s="42" t="s">
        <v>49</v>
      </c>
      <c r="D11" s="43" t="s">
        <v>7</v>
      </c>
      <c r="E11" s="44">
        <v>0</v>
      </c>
      <c r="F11" s="45"/>
      <c r="G11" s="46" t="s">
        <v>35</v>
      </c>
      <c r="H11" s="47">
        <f>E11</f>
        <v>0</v>
      </c>
      <c r="I11" s="48">
        <v>74</v>
      </c>
      <c r="J11" s="161">
        <f>H11*I11</f>
        <v>0</v>
      </c>
      <c r="K11" s="158">
        <f>I11*1.95583</f>
        <v>144.73141999999999</v>
      </c>
      <c r="L11" s="73">
        <f>H11*K11</f>
        <v>0</v>
      </c>
    </row>
    <row r="12" spans="1:12" s="61" customFormat="1" ht="13.2" customHeight="1" x14ac:dyDescent="0.25">
      <c r="A12" s="115"/>
      <c r="B12" s="125"/>
      <c r="C12" s="50"/>
      <c r="D12" s="51" t="s">
        <v>37</v>
      </c>
      <c r="E12" s="44">
        <f>SUM(E7:E11)</f>
        <v>3</v>
      </c>
      <c r="F12" s="52"/>
      <c r="G12" s="46"/>
      <c r="H12" s="53">
        <f>SUM(H7:H11)</f>
        <v>3</v>
      </c>
      <c r="I12" s="54"/>
      <c r="J12" s="162">
        <f>SUM(J7:J11)</f>
        <v>222</v>
      </c>
      <c r="K12" s="159"/>
      <c r="L12" s="76">
        <f>SUM(L7:L11)</f>
        <v>434.19425999999999</v>
      </c>
    </row>
    <row r="13" spans="1:12" s="61" customFormat="1" ht="16.2" customHeight="1" x14ac:dyDescent="0.25">
      <c r="A13" s="115"/>
      <c r="B13" s="125"/>
      <c r="C13" s="42" t="s">
        <v>47</v>
      </c>
      <c r="D13" s="43" t="s">
        <v>8</v>
      </c>
      <c r="E13" s="44">
        <v>0</v>
      </c>
      <c r="F13" s="45"/>
      <c r="G13" s="46" t="s">
        <v>35</v>
      </c>
      <c r="H13" s="47">
        <f>E13</f>
        <v>0</v>
      </c>
      <c r="I13" s="48">
        <v>69</v>
      </c>
      <c r="J13" s="161">
        <f>H13*I13</f>
        <v>0</v>
      </c>
      <c r="K13" s="158">
        <f>I13*1.95583</f>
        <v>134.95227</v>
      </c>
      <c r="L13" s="73">
        <f>H13*K13</f>
        <v>0</v>
      </c>
    </row>
    <row r="14" spans="1:12" s="61" customFormat="1" ht="15.6" customHeight="1" x14ac:dyDescent="0.25">
      <c r="A14" s="115"/>
      <c r="B14" s="125"/>
      <c r="C14" s="42" t="s">
        <v>36</v>
      </c>
      <c r="D14" s="43" t="s">
        <v>8</v>
      </c>
      <c r="E14" s="44">
        <v>13</v>
      </c>
      <c r="F14" s="45"/>
      <c r="G14" s="46" t="s">
        <v>35</v>
      </c>
      <c r="H14" s="47">
        <f>E14</f>
        <v>13</v>
      </c>
      <c r="I14" s="48">
        <v>69</v>
      </c>
      <c r="J14" s="161">
        <f>H14*I14</f>
        <v>897</v>
      </c>
      <c r="K14" s="158">
        <f>I14*1.95583</f>
        <v>134.95227</v>
      </c>
      <c r="L14" s="73">
        <f>H14*K14</f>
        <v>1754.37951</v>
      </c>
    </row>
    <row r="15" spans="1:12" s="61" customFormat="1" ht="15.6" customHeight="1" x14ac:dyDescent="0.25">
      <c r="A15" s="115"/>
      <c r="B15" s="125"/>
      <c r="C15" s="42" t="s">
        <v>40</v>
      </c>
      <c r="D15" s="43" t="s">
        <v>8</v>
      </c>
      <c r="E15" s="44">
        <v>2</v>
      </c>
      <c r="F15" s="45"/>
      <c r="G15" s="46" t="s">
        <v>35</v>
      </c>
      <c r="H15" s="47">
        <f>E15</f>
        <v>2</v>
      </c>
      <c r="I15" s="48">
        <v>69</v>
      </c>
      <c r="J15" s="161">
        <f>H15*I15</f>
        <v>138</v>
      </c>
      <c r="K15" s="158">
        <f>I15*1.95583</f>
        <v>134.95227</v>
      </c>
      <c r="L15" s="73">
        <f>H15*K15</f>
        <v>269.90454</v>
      </c>
    </row>
    <row r="16" spans="1:12" s="61" customFormat="1" ht="15.6" customHeight="1" x14ac:dyDescent="0.25">
      <c r="A16" s="115"/>
      <c r="B16" s="125"/>
      <c r="C16" s="42" t="s">
        <v>48</v>
      </c>
      <c r="D16" s="43" t="s">
        <v>8</v>
      </c>
      <c r="E16" s="44">
        <v>0</v>
      </c>
      <c r="F16" s="45"/>
      <c r="G16" s="46" t="s">
        <v>35</v>
      </c>
      <c r="H16" s="47">
        <f>E16</f>
        <v>0</v>
      </c>
      <c r="I16" s="48">
        <v>69</v>
      </c>
      <c r="J16" s="161">
        <f>H16*I16</f>
        <v>0</v>
      </c>
      <c r="K16" s="158">
        <f>I16*1.95583</f>
        <v>134.95227</v>
      </c>
      <c r="L16" s="73">
        <f>H16*K16</f>
        <v>0</v>
      </c>
    </row>
    <row r="17" spans="1:12" s="61" customFormat="1" ht="15.6" customHeight="1" x14ac:dyDescent="0.25">
      <c r="A17" s="115"/>
      <c r="B17" s="125"/>
      <c r="C17" s="42" t="s">
        <v>49</v>
      </c>
      <c r="D17" s="43" t="s">
        <v>8</v>
      </c>
      <c r="E17" s="44">
        <v>0</v>
      </c>
      <c r="F17" s="45"/>
      <c r="G17" s="46" t="s">
        <v>35</v>
      </c>
      <c r="H17" s="47">
        <f>E17</f>
        <v>0</v>
      </c>
      <c r="I17" s="48">
        <v>69</v>
      </c>
      <c r="J17" s="161">
        <f>H17*I17</f>
        <v>0</v>
      </c>
      <c r="K17" s="158">
        <f>I17*1.95583</f>
        <v>134.95227</v>
      </c>
      <c r="L17" s="73">
        <f>H17*K17</f>
        <v>0</v>
      </c>
    </row>
    <row r="18" spans="1:12" s="61" customFormat="1" ht="13.8" customHeight="1" x14ac:dyDescent="0.25">
      <c r="A18" s="115"/>
      <c r="B18" s="125"/>
      <c r="C18" s="50"/>
      <c r="D18" s="51" t="s">
        <v>37</v>
      </c>
      <c r="E18" s="44">
        <f>SUM(E13:E17)</f>
        <v>15</v>
      </c>
      <c r="F18" s="52"/>
      <c r="G18" s="46"/>
      <c r="H18" s="53">
        <f>SUM(H13:H17)</f>
        <v>15</v>
      </c>
      <c r="I18" s="54"/>
      <c r="J18" s="162">
        <f>SUM(J13:J17)</f>
        <v>1035</v>
      </c>
      <c r="K18" s="159"/>
      <c r="L18" s="76">
        <f>SUM(L13:L17)</f>
        <v>2024.28405</v>
      </c>
    </row>
    <row r="19" spans="1:12" s="61" customFormat="1" ht="15.6" customHeight="1" x14ac:dyDescent="0.25">
      <c r="A19" s="115"/>
      <c r="B19" s="125"/>
      <c r="C19" s="42" t="s">
        <v>47</v>
      </c>
      <c r="D19" s="55" t="s">
        <v>38</v>
      </c>
      <c r="E19" s="44">
        <v>0</v>
      </c>
      <c r="F19" s="56">
        <v>0.6</v>
      </c>
      <c r="G19" s="46" t="s">
        <v>39</v>
      </c>
      <c r="H19" s="47">
        <f>ROUND(E19/F19,0)</f>
        <v>0</v>
      </c>
      <c r="I19" s="54">
        <v>40</v>
      </c>
      <c r="J19" s="161">
        <f>H19*I19</f>
        <v>0</v>
      </c>
      <c r="K19" s="158">
        <f>I19*1.95583</f>
        <v>78.233199999999997</v>
      </c>
      <c r="L19" s="73">
        <f>H19*K19</f>
        <v>0</v>
      </c>
    </row>
    <row r="20" spans="1:12" s="61" customFormat="1" ht="16.2" customHeight="1" x14ac:dyDescent="0.25">
      <c r="A20" s="115"/>
      <c r="B20" s="125"/>
      <c r="C20" s="42" t="s">
        <v>36</v>
      </c>
      <c r="D20" s="55" t="s">
        <v>38</v>
      </c>
      <c r="E20" s="44">
        <v>13</v>
      </c>
      <c r="F20" s="56">
        <v>0.6</v>
      </c>
      <c r="G20" s="46" t="s">
        <v>39</v>
      </c>
      <c r="H20" s="47">
        <f>ROUND(E20/F20,0)</f>
        <v>22</v>
      </c>
      <c r="I20" s="54">
        <v>35</v>
      </c>
      <c r="J20" s="161">
        <f>H20*I20</f>
        <v>770</v>
      </c>
      <c r="K20" s="158">
        <f>I20*1.95583</f>
        <v>68.454049999999995</v>
      </c>
      <c r="L20" s="73">
        <f>H20*K20</f>
        <v>1505.9890999999998</v>
      </c>
    </row>
    <row r="21" spans="1:12" s="61" customFormat="1" ht="16.2" customHeight="1" x14ac:dyDescent="0.25">
      <c r="A21" s="115"/>
      <c r="B21" s="125"/>
      <c r="C21" s="42" t="s">
        <v>40</v>
      </c>
      <c r="D21" s="55" t="s">
        <v>38</v>
      </c>
      <c r="E21" s="44">
        <v>2</v>
      </c>
      <c r="F21" s="56">
        <v>0.6</v>
      </c>
      <c r="G21" s="46" t="s">
        <v>39</v>
      </c>
      <c r="H21" s="47">
        <f>ROUND(E21/F21,0)</f>
        <v>3</v>
      </c>
      <c r="I21" s="54">
        <v>40</v>
      </c>
      <c r="J21" s="161">
        <f>H21*I21</f>
        <v>120</v>
      </c>
      <c r="K21" s="158">
        <f>I21*1.95583</f>
        <v>78.233199999999997</v>
      </c>
      <c r="L21" s="73">
        <f>H21*K21</f>
        <v>234.69959999999998</v>
      </c>
    </row>
    <row r="22" spans="1:12" s="61" customFormat="1" ht="16.2" customHeight="1" x14ac:dyDescent="0.25">
      <c r="A22" s="115"/>
      <c r="B22" s="125"/>
      <c r="C22" s="42" t="s">
        <v>48</v>
      </c>
      <c r="D22" s="55" t="s">
        <v>38</v>
      </c>
      <c r="E22" s="44">
        <v>0</v>
      </c>
      <c r="F22" s="56">
        <v>0.6</v>
      </c>
      <c r="G22" s="46" t="s">
        <v>39</v>
      </c>
      <c r="H22" s="47">
        <f>ROUND(E22/F22,0)</f>
        <v>0</v>
      </c>
      <c r="I22" s="54">
        <v>40</v>
      </c>
      <c r="J22" s="161">
        <f>H22*I22</f>
        <v>0</v>
      </c>
      <c r="K22" s="158">
        <f>I22*1.95583</f>
        <v>78.233199999999997</v>
      </c>
      <c r="L22" s="73">
        <f>H22*K22</f>
        <v>0</v>
      </c>
    </row>
    <row r="23" spans="1:12" s="61" customFormat="1" ht="16.2" customHeight="1" x14ac:dyDescent="0.25">
      <c r="A23" s="115"/>
      <c r="B23" s="125"/>
      <c r="C23" s="42" t="s">
        <v>49</v>
      </c>
      <c r="D23" s="55" t="s">
        <v>38</v>
      </c>
      <c r="E23" s="44">
        <v>0</v>
      </c>
      <c r="F23" s="56">
        <v>0.6</v>
      </c>
      <c r="G23" s="46" t="s">
        <v>39</v>
      </c>
      <c r="H23" s="47">
        <f>ROUND(E23/F23,0)</f>
        <v>0</v>
      </c>
      <c r="I23" s="54">
        <v>40</v>
      </c>
      <c r="J23" s="161">
        <f>H23*I23</f>
        <v>0</v>
      </c>
      <c r="K23" s="158">
        <f>I23*1.95583</f>
        <v>78.233199999999997</v>
      </c>
      <c r="L23" s="73">
        <f>H23*K23</f>
        <v>0</v>
      </c>
    </row>
    <row r="24" spans="1:12" s="61" customFormat="1" ht="13.2" customHeight="1" x14ac:dyDescent="0.25">
      <c r="A24" s="115"/>
      <c r="B24" s="125"/>
      <c r="C24" s="50"/>
      <c r="D24" s="51" t="s">
        <v>37</v>
      </c>
      <c r="E24" s="44">
        <f>SUM(E19:E23)</f>
        <v>15</v>
      </c>
      <c r="F24" s="52"/>
      <c r="G24" s="46"/>
      <c r="H24" s="53">
        <f>SUM(H19:H23)</f>
        <v>25</v>
      </c>
      <c r="I24" s="54"/>
      <c r="J24" s="162">
        <f>SUM(J19:J23)</f>
        <v>890</v>
      </c>
      <c r="K24" s="159"/>
      <c r="L24" s="76">
        <f>SUM(L19:L23)</f>
        <v>1740.6886999999997</v>
      </c>
    </row>
    <row r="25" spans="1:12" s="61" customFormat="1" ht="14.4" customHeight="1" x14ac:dyDescent="0.3">
      <c r="A25" s="115"/>
      <c r="B25" s="126"/>
      <c r="C25" s="127" t="s">
        <v>52</v>
      </c>
      <c r="D25" s="128"/>
      <c r="E25" s="57">
        <f>SUM(E12,E24,E18)</f>
        <v>33</v>
      </c>
      <c r="F25" s="58"/>
      <c r="G25" s="122"/>
      <c r="H25" s="123"/>
      <c r="I25" s="54"/>
      <c r="J25" s="163">
        <f>SUM(J12,J24,J18)</f>
        <v>2147</v>
      </c>
      <c r="K25" s="159"/>
      <c r="L25" s="74">
        <f>SUM(L12,L24,L18)</f>
        <v>4199.1670100000001</v>
      </c>
    </row>
    <row r="26" spans="1:12" s="61" customFormat="1" ht="15.6" customHeight="1" x14ac:dyDescent="0.25">
      <c r="A26" s="115"/>
      <c r="B26" s="124" t="s">
        <v>53</v>
      </c>
      <c r="C26" s="42" t="s">
        <v>36</v>
      </c>
      <c r="D26" s="43" t="s">
        <v>7</v>
      </c>
      <c r="E26" s="44">
        <v>36</v>
      </c>
      <c r="F26" s="45"/>
      <c r="G26" s="46" t="s">
        <v>35</v>
      </c>
      <c r="H26" s="47">
        <f t="shared" ref="H26:H31" si="1">E26</f>
        <v>36</v>
      </c>
      <c r="I26" s="48">
        <v>74</v>
      </c>
      <c r="J26" s="160">
        <f t="shared" ref="J26:J31" si="2">H26*I26</f>
        <v>2664</v>
      </c>
      <c r="K26" s="157">
        <f t="shared" ref="K26:K31" si="3">I26*1.95583</f>
        <v>144.73141999999999</v>
      </c>
      <c r="L26" s="75">
        <f t="shared" ref="L26:L31" si="4">H26*K26</f>
        <v>5210.3311199999998</v>
      </c>
    </row>
    <row r="27" spans="1:12" s="61" customFormat="1" ht="16.2" customHeight="1" x14ac:dyDescent="0.25">
      <c r="A27" s="115"/>
      <c r="B27" s="125"/>
      <c r="C27" s="42" t="s">
        <v>47</v>
      </c>
      <c r="D27" s="43" t="s">
        <v>7</v>
      </c>
      <c r="E27" s="44">
        <v>0</v>
      </c>
      <c r="F27" s="45"/>
      <c r="G27" s="46" t="s">
        <v>35</v>
      </c>
      <c r="H27" s="47">
        <f t="shared" si="1"/>
        <v>0</v>
      </c>
      <c r="I27" s="48">
        <v>74</v>
      </c>
      <c r="J27" s="161">
        <f t="shared" si="2"/>
        <v>0</v>
      </c>
      <c r="K27" s="158">
        <f t="shared" si="3"/>
        <v>144.73141999999999</v>
      </c>
      <c r="L27" s="73">
        <f t="shared" si="4"/>
        <v>0</v>
      </c>
    </row>
    <row r="28" spans="1:12" s="61" customFormat="1" ht="16.2" customHeight="1" x14ac:dyDescent="0.25">
      <c r="A28" s="115"/>
      <c r="B28" s="125"/>
      <c r="C28" s="42" t="s">
        <v>54</v>
      </c>
      <c r="D28" s="43" t="s">
        <v>7</v>
      </c>
      <c r="E28" s="44">
        <v>0</v>
      </c>
      <c r="F28" s="45"/>
      <c r="G28" s="46" t="s">
        <v>35</v>
      </c>
      <c r="H28" s="47">
        <f t="shared" si="1"/>
        <v>0</v>
      </c>
      <c r="I28" s="48">
        <v>97</v>
      </c>
      <c r="J28" s="161">
        <f t="shared" si="2"/>
        <v>0</v>
      </c>
      <c r="K28" s="158">
        <f t="shared" si="3"/>
        <v>189.71550999999999</v>
      </c>
      <c r="L28" s="73">
        <f t="shared" si="4"/>
        <v>0</v>
      </c>
    </row>
    <row r="29" spans="1:12" s="61" customFormat="1" ht="16.2" customHeight="1" x14ac:dyDescent="0.25">
      <c r="A29" s="115"/>
      <c r="B29" s="125"/>
      <c r="C29" s="42" t="s">
        <v>40</v>
      </c>
      <c r="D29" s="43" t="s">
        <v>7</v>
      </c>
      <c r="E29" s="44">
        <v>0</v>
      </c>
      <c r="F29" s="45"/>
      <c r="G29" s="46" t="s">
        <v>35</v>
      </c>
      <c r="H29" s="47">
        <f t="shared" si="1"/>
        <v>0</v>
      </c>
      <c r="I29" s="48">
        <v>71</v>
      </c>
      <c r="J29" s="161">
        <f t="shared" si="2"/>
        <v>0</v>
      </c>
      <c r="K29" s="158">
        <f t="shared" si="3"/>
        <v>138.86393000000001</v>
      </c>
      <c r="L29" s="73">
        <f t="shared" si="4"/>
        <v>0</v>
      </c>
    </row>
    <row r="30" spans="1:12" s="61" customFormat="1" ht="16.2" customHeight="1" x14ac:dyDescent="0.25">
      <c r="A30" s="115"/>
      <c r="B30" s="125"/>
      <c r="C30" s="42" t="s">
        <v>49</v>
      </c>
      <c r="D30" s="43" t="s">
        <v>7</v>
      </c>
      <c r="E30" s="44">
        <v>0</v>
      </c>
      <c r="F30" s="45"/>
      <c r="G30" s="46" t="s">
        <v>35</v>
      </c>
      <c r="H30" s="47">
        <f t="shared" si="1"/>
        <v>0</v>
      </c>
      <c r="I30" s="48">
        <v>74</v>
      </c>
      <c r="J30" s="161">
        <f t="shared" si="2"/>
        <v>0</v>
      </c>
      <c r="K30" s="158">
        <f t="shared" si="3"/>
        <v>144.73141999999999</v>
      </c>
      <c r="L30" s="73">
        <f t="shared" si="4"/>
        <v>0</v>
      </c>
    </row>
    <row r="31" spans="1:12" s="61" customFormat="1" ht="16.2" customHeight="1" x14ac:dyDescent="0.25">
      <c r="A31" s="115"/>
      <c r="B31" s="125"/>
      <c r="C31" s="42" t="s">
        <v>48</v>
      </c>
      <c r="D31" s="43" t="s">
        <v>7</v>
      </c>
      <c r="E31" s="44">
        <v>0</v>
      </c>
      <c r="F31" s="45"/>
      <c r="G31" s="46" t="s">
        <v>35</v>
      </c>
      <c r="H31" s="47">
        <f t="shared" si="1"/>
        <v>0</v>
      </c>
      <c r="I31" s="48">
        <v>74</v>
      </c>
      <c r="J31" s="161">
        <f t="shared" si="2"/>
        <v>0</v>
      </c>
      <c r="K31" s="158">
        <f t="shared" si="3"/>
        <v>144.73141999999999</v>
      </c>
      <c r="L31" s="73">
        <f t="shared" si="4"/>
        <v>0</v>
      </c>
    </row>
    <row r="32" spans="1:12" s="61" customFormat="1" ht="13.2" customHeight="1" x14ac:dyDescent="0.25">
      <c r="A32" s="115"/>
      <c r="B32" s="125"/>
      <c r="C32" s="50"/>
      <c r="D32" s="51" t="s">
        <v>37</v>
      </c>
      <c r="E32" s="44">
        <f>SUM(E26:E31)</f>
        <v>36</v>
      </c>
      <c r="F32" s="52"/>
      <c r="G32" s="46"/>
      <c r="H32" s="53">
        <f>SUM(H26:H31)</f>
        <v>36</v>
      </c>
      <c r="I32" s="54"/>
      <c r="J32" s="162">
        <f>SUM(J26:J31)</f>
        <v>2664</v>
      </c>
      <c r="K32" s="159"/>
      <c r="L32" s="76">
        <f>SUM(L26:L31)</f>
        <v>5210.3311199999998</v>
      </c>
    </row>
    <row r="33" spans="1:14" s="61" customFormat="1" ht="16.2" customHeight="1" x14ac:dyDescent="0.25">
      <c r="A33" s="115"/>
      <c r="B33" s="125"/>
      <c r="C33" s="42" t="s">
        <v>36</v>
      </c>
      <c r="D33" s="43" t="s">
        <v>8</v>
      </c>
      <c r="E33" s="44">
        <v>70</v>
      </c>
      <c r="F33" s="45"/>
      <c r="G33" s="46" t="s">
        <v>35</v>
      </c>
      <c r="H33" s="47">
        <f t="shared" ref="H33:H38" si="5">E33</f>
        <v>70</v>
      </c>
      <c r="I33" s="48">
        <v>69</v>
      </c>
      <c r="J33" s="161">
        <f t="shared" ref="J33:J38" si="6">H33*I33</f>
        <v>4830</v>
      </c>
      <c r="K33" s="158">
        <f t="shared" ref="K33:K38" si="7">I33*1.95583</f>
        <v>134.95227</v>
      </c>
      <c r="L33" s="73">
        <f t="shared" ref="L33:L38" si="8">H33*K33</f>
        <v>9446.6589000000004</v>
      </c>
    </row>
    <row r="34" spans="1:14" s="61" customFormat="1" ht="15.6" customHeight="1" x14ac:dyDescent="0.25">
      <c r="A34" s="115"/>
      <c r="B34" s="125"/>
      <c r="C34" s="42" t="s">
        <v>47</v>
      </c>
      <c r="D34" s="43" t="s">
        <v>8</v>
      </c>
      <c r="E34" s="44">
        <v>5</v>
      </c>
      <c r="F34" s="45"/>
      <c r="G34" s="46" t="s">
        <v>35</v>
      </c>
      <c r="H34" s="47">
        <f t="shared" si="5"/>
        <v>5</v>
      </c>
      <c r="I34" s="48">
        <v>69</v>
      </c>
      <c r="J34" s="161">
        <f t="shared" si="6"/>
        <v>345</v>
      </c>
      <c r="K34" s="158">
        <f t="shared" si="7"/>
        <v>134.95227</v>
      </c>
      <c r="L34" s="73">
        <f t="shared" si="8"/>
        <v>674.76134999999999</v>
      </c>
    </row>
    <row r="35" spans="1:14" s="61" customFormat="1" ht="15.6" customHeight="1" x14ac:dyDescent="0.25">
      <c r="A35" s="115"/>
      <c r="B35" s="125"/>
      <c r="C35" s="42" t="s">
        <v>54</v>
      </c>
      <c r="D35" s="43" t="s">
        <v>8</v>
      </c>
      <c r="E35" s="44">
        <v>10</v>
      </c>
      <c r="F35" s="45"/>
      <c r="G35" s="46" t="s">
        <v>35</v>
      </c>
      <c r="H35" s="47">
        <f t="shared" si="5"/>
        <v>10</v>
      </c>
      <c r="I35" s="48">
        <v>81</v>
      </c>
      <c r="J35" s="161">
        <f t="shared" si="6"/>
        <v>810</v>
      </c>
      <c r="K35" s="158">
        <f t="shared" si="7"/>
        <v>158.42222999999998</v>
      </c>
      <c r="L35" s="73">
        <f t="shared" si="8"/>
        <v>1584.2222999999999</v>
      </c>
    </row>
    <row r="36" spans="1:14" s="61" customFormat="1" ht="15.6" customHeight="1" x14ac:dyDescent="0.25">
      <c r="A36" s="115"/>
      <c r="B36" s="125"/>
      <c r="C36" s="42" t="s">
        <v>40</v>
      </c>
      <c r="D36" s="43" t="s">
        <v>8</v>
      </c>
      <c r="E36" s="44">
        <v>15</v>
      </c>
      <c r="F36" s="45"/>
      <c r="G36" s="46" t="s">
        <v>35</v>
      </c>
      <c r="H36" s="47">
        <f t="shared" si="5"/>
        <v>15</v>
      </c>
      <c r="I36" s="48">
        <v>69</v>
      </c>
      <c r="J36" s="161">
        <f t="shared" si="6"/>
        <v>1035</v>
      </c>
      <c r="K36" s="158">
        <f t="shared" si="7"/>
        <v>134.95227</v>
      </c>
      <c r="L36" s="73">
        <f t="shared" si="8"/>
        <v>2024.28405</v>
      </c>
    </row>
    <row r="37" spans="1:14" s="61" customFormat="1" ht="15.6" customHeight="1" x14ac:dyDescent="0.25">
      <c r="A37" s="115"/>
      <c r="B37" s="125"/>
      <c r="C37" s="42" t="s">
        <v>49</v>
      </c>
      <c r="D37" s="43" t="s">
        <v>8</v>
      </c>
      <c r="E37" s="44">
        <v>0</v>
      </c>
      <c r="F37" s="45"/>
      <c r="G37" s="46" t="s">
        <v>35</v>
      </c>
      <c r="H37" s="47">
        <f t="shared" si="5"/>
        <v>0</v>
      </c>
      <c r="I37" s="48">
        <v>69</v>
      </c>
      <c r="J37" s="161">
        <f t="shared" si="6"/>
        <v>0</v>
      </c>
      <c r="K37" s="158">
        <f t="shared" si="7"/>
        <v>134.95227</v>
      </c>
      <c r="L37" s="73">
        <f t="shared" si="8"/>
        <v>0</v>
      </c>
    </row>
    <row r="38" spans="1:14" s="61" customFormat="1" ht="15.6" customHeight="1" x14ac:dyDescent="0.25">
      <c r="A38" s="115"/>
      <c r="B38" s="125"/>
      <c r="C38" s="42" t="s">
        <v>48</v>
      </c>
      <c r="D38" s="43" t="s">
        <v>8</v>
      </c>
      <c r="E38" s="44">
        <v>0</v>
      </c>
      <c r="F38" s="45"/>
      <c r="G38" s="46" t="s">
        <v>35</v>
      </c>
      <c r="H38" s="47">
        <f t="shared" si="5"/>
        <v>0</v>
      </c>
      <c r="I38" s="48">
        <v>69</v>
      </c>
      <c r="J38" s="161">
        <f t="shared" si="6"/>
        <v>0</v>
      </c>
      <c r="K38" s="158">
        <f t="shared" si="7"/>
        <v>134.95227</v>
      </c>
      <c r="L38" s="73">
        <f t="shared" si="8"/>
        <v>0</v>
      </c>
    </row>
    <row r="39" spans="1:14" s="61" customFormat="1" ht="13.8" customHeight="1" x14ac:dyDescent="0.25">
      <c r="A39" s="115"/>
      <c r="B39" s="125"/>
      <c r="C39" s="50"/>
      <c r="D39" s="51" t="s">
        <v>37</v>
      </c>
      <c r="E39" s="44">
        <f>SUM(E33:E38)</f>
        <v>100</v>
      </c>
      <c r="F39" s="52"/>
      <c r="G39" s="46"/>
      <c r="H39" s="53">
        <f>SUM(H33:H38)</f>
        <v>100</v>
      </c>
      <c r="I39" s="54"/>
      <c r="J39" s="162">
        <f>SUM(J33:J38)</f>
        <v>7020</v>
      </c>
      <c r="K39" s="159"/>
      <c r="L39" s="76">
        <f>SUM(L33:L38)</f>
        <v>13729.926600000001</v>
      </c>
    </row>
    <row r="40" spans="1:14" s="61" customFormat="1" ht="15.6" customHeight="1" x14ac:dyDescent="0.25">
      <c r="A40" s="115"/>
      <c r="B40" s="125"/>
      <c r="C40" s="42" t="s">
        <v>36</v>
      </c>
      <c r="D40" s="55" t="s">
        <v>38</v>
      </c>
      <c r="E40" s="44">
        <v>70</v>
      </c>
      <c r="F40" s="56">
        <v>0.6</v>
      </c>
      <c r="G40" s="46" t="s">
        <v>39</v>
      </c>
      <c r="H40" s="47">
        <f t="shared" ref="H40:H45" si="9">ROUND(E40/F40,0)</f>
        <v>117</v>
      </c>
      <c r="I40" s="54">
        <v>35</v>
      </c>
      <c r="J40" s="161">
        <f t="shared" ref="J40:J45" si="10">H40*I40</f>
        <v>4095</v>
      </c>
      <c r="K40" s="158">
        <f t="shared" ref="K40:K45" si="11">I40*1.95583</f>
        <v>68.454049999999995</v>
      </c>
      <c r="L40" s="73">
        <f t="shared" ref="L40:L45" si="12">H40*K40</f>
        <v>8009.123849999999</v>
      </c>
    </row>
    <row r="41" spans="1:14" s="61" customFormat="1" ht="16.2" customHeight="1" x14ac:dyDescent="0.25">
      <c r="A41" s="115"/>
      <c r="B41" s="125"/>
      <c r="C41" s="42" t="s">
        <v>47</v>
      </c>
      <c r="D41" s="55" t="s">
        <v>38</v>
      </c>
      <c r="E41" s="44">
        <v>10</v>
      </c>
      <c r="F41" s="56">
        <v>0.6</v>
      </c>
      <c r="G41" s="46" t="s">
        <v>39</v>
      </c>
      <c r="H41" s="47">
        <f t="shared" si="9"/>
        <v>17</v>
      </c>
      <c r="I41" s="54">
        <v>40</v>
      </c>
      <c r="J41" s="161">
        <f t="shared" si="10"/>
        <v>680</v>
      </c>
      <c r="K41" s="158">
        <f t="shared" si="11"/>
        <v>78.233199999999997</v>
      </c>
      <c r="L41" s="73">
        <f t="shared" si="12"/>
        <v>1329.9643999999998</v>
      </c>
    </row>
    <row r="42" spans="1:14" s="61" customFormat="1" ht="16.2" customHeight="1" x14ac:dyDescent="0.25">
      <c r="A42" s="115"/>
      <c r="B42" s="125"/>
      <c r="C42" s="42" t="s">
        <v>54</v>
      </c>
      <c r="D42" s="55" t="s">
        <v>38</v>
      </c>
      <c r="E42" s="44">
        <v>11</v>
      </c>
      <c r="F42" s="56">
        <v>0.6</v>
      </c>
      <c r="G42" s="46" t="s">
        <v>39</v>
      </c>
      <c r="H42" s="47">
        <f t="shared" si="9"/>
        <v>18</v>
      </c>
      <c r="I42" s="54">
        <v>40</v>
      </c>
      <c r="J42" s="161">
        <f t="shared" si="10"/>
        <v>720</v>
      </c>
      <c r="K42" s="158">
        <f t="shared" si="11"/>
        <v>78.233199999999997</v>
      </c>
      <c r="L42" s="73">
        <f t="shared" si="12"/>
        <v>1408.1976</v>
      </c>
    </row>
    <row r="43" spans="1:14" s="61" customFormat="1" ht="16.2" customHeight="1" x14ac:dyDescent="0.25">
      <c r="A43" s="115"/>
      <c r="B43" s="125"/>
      <c r="C43" s="42" t="s">
        <v>40</v>
      </c>
      <c r="D43" s="55" t="s">
        <v>38</v>
      </c>
      <c r="E43" s="44">
        <v>30</v>
      </c>
      <c r="F43" s="56">
        <v>0.6</v>
      </c>
      <c r="G43" s="46" t="s">
        <v>39</v>
      </c>
      <c r="H43" s="47">
        <f t="shared" si="9"/>
        <v>50</v>
      </c>
      <c r="I43" s="54">
        <v>40</v>
      </c>
      <c r="J43" s="161">
        <f t="shared" si="10"/>
        <v>2000</v>
      </c>
      <c r="K43" s="158">
        <f t="shared" si="11"/>
        <v>78.233199999999997</v>
      </c>
      <c r="L43" s="73">
        <f t="shared" si="12"/>
        <v>3911.66</v>
      </c>
    </row>
    <row r="44" spans="1:14" s="61" customFormat="1" ht="16.2" customHeight="1" x14ac:dyDescent="0.25">
      <c r="A44" s="115"/>
      <c r="B44" s="125"/>
      <c r="C44" s="42" t="s">
        <v>49</v>
      </c>
      <c r="D44" s="55" t="s">
        <v>38</v>
      </c>
      <c r="E44" s="44">
        <v>1</v>
      </c>
      <c r="F44" s="56">
        <v>0.6</v>
      </c>
      <c r="G44" s="46" t="s">
        <v>39</v>
      </c>
      <c r="H44" s="47">
        <f t="shared" si="9"/>
        <v>2</v>
      </c>
      <c r="I44" s="54">
        <v>40</v>
      </c>
      <c r="J44" s="161">
        <f t="shared" si="10"/>
        <v>80</v>
      </c>
      <c r="K44" s="158">
        <f t="shared" si="11"/>
        <v>78.233199999999997</v>
      </c>
      <c r="L44" s="73">
        <f t="shared" si="12"/>
        <v>156.46639999999999</v>
      </c>
    </row>
    <row r="45" spans="1:14" s="61" customFormat="1" ht="16.2" customHeight="1" x14ac:dyDescent="0.25">
      <c r="A45" s="115"/>
      <c r="B45" s="125"/>
      <c r="C45" s="42" t="s">
        <v>48</v>
      </c>
      <c r="D45" s="55" t="s">
        <v>38</v>
      </c>
      <c r="E45" s="44">
        <v>2</v>
      </c>
      <c r="F45" s="56">
        <v>0.6</v>
      </c>
      <c r="G45" s="46" t="s">
        <v>39</v>
      </c>
      <c r="H45" s="47">
        <f t="shared" si="9"/>
        <v>3</v>
      </c>
      <c r="I45" s="54">
        <v>40</v>
      </c>
      <c r="J45" s="161">
        <f t="shared" si="10"/>
        <v>120</v>
      </c>
      <c r="K45" s="158">
        <f t="shared" si="11"/>
        <v>78.233199999999997</v>
      </c>
      <c r="L45" s="73">
        <f t="shared" si="12"/>
        <v>234.69959999999998</v>
      </c>
    </row>
    <row r="46" spans="1:14" s="61" customFormat="1" ht="13.2" customHeight="1" x14ac:dyDescent="0.25">
      <c r="A46" s="115"/>
      <c r="B46" s="125"/>
      <c r="C46" s="50"/>
      <c r="D46" s="51" t="s">
        <v>37</v>
      </c>
      <c r="E46" s="44">
        <f>SUM(E40:E45)</f>
        <v>124</v>
      </c>
      <c r="F46" s="52"/>
      <c r="G46" s="46"/>
      <c r="H46" s="53">
        <f>SUM(H40:H45)</f>
        <v>207</v>
      </c>
      <c r="I46" s="54"/>
      <c r="J46" s="162">
        <f>SUM(J40:J45)</f>
        <v>7695</v>
      </c>
      <c r="K46" s="159"/>
      <c r="L46" s="76">
        <f>SUM(L40:L45)</f>
        <v>15050.111849999998</v>
      </c>
    </row>
    <row r="47" spans="1:14" s="61" customFormat="1" ht="14.4" customHeight="1" thickBot="1" x14ac:dyDescent="0.35">
      <c r="A47" s="115"/>
      <c r="B47" s="126"/>
      <c r="C47" s="127" t="s">
        <v>55</v>
      </c>
      <c r="D47" s="128"/>
      <c r="E47" s="57">
        <f>SUM(E32,E46,E39)</f>
        <v>260</v>
      </c>
      <c r="F47" s="58"/>
      <c r="G47" s="122"/>
      <c r="H47" s="123"/>
      <c r="I47" s="54"/>
      <c r="J47" s="163">
        <f>SUM(J32,J46,J39)</f>
        <v>17379</v>
      </c>
      <c r="K47" s="159"/>
      <c r="L47" s="74">
        <f>SUM(L32,L46,L39)</f>
        <v>33990.369569999995</v>
      </c>
    </row>
    <row r="48" spans="1:14" s="61" customFormat="1" ht="13.8" customHeight="1" thickBot="1" x14ac:dyDescent="0.35">
      <c r="A48" s="116"/>
      <c r="B48" s="117" t="s">
        <v>62</v>
      </c>
      <c r="C48" s="118"/>
      <c r="D48" s="118"/>
      <c r="E48" s="59">
        <f>E47+E25</f>
        <v>293</v>
      </c>
      <c r="F48" s="119"/>
      <c r="G48" s="120"/>
      <c r="H48" s="120"/>
      <c r="I48" s="121"/>
      <c r="J48" s="164">
        <f>J47+J25</f>
        <v>19526</v>
      </c>
      <c r="K48" s="60"/>
      <c r="L48" s="77">
        <f>L47+L25</f>
        <v>38189.536579999993</v>
      </c>
      <c r="N48" s="49"/>
    </row>
    <row r="49" spans="9:12" s="61" customFormat="1" ht="13.2" x14ac:dyDescent="0.3"/>
    <row r="50" spans="9:12" x14ac:dyDescent="0.3">
      <c r="I50" s="62" t="s">
        <v>41</v>
      </c>
      <c r="J50" s="63">
        <f>J48*0.05</f>
        <v>976.30000000000007</v>
      </c>
      <c r="K50" s="64"/>
      <c r="L50" s="65">
        <f>L48*0.05</f>
        <v>1909.4768289999997</v>
      </c>
    </row>
    <row r="51" spans="9:12" x14ac:dyDescent="0.3">
      <c r="I51" s="62" t="s">
        <v>42</v>
      </c>
      <c r="J51" s="69">
        <f>ROUND(J48*0.01,0)</f>
        <v>195</v>
      </c>
      <c r="K51" s="66"/>
      <c r="L51" s="65">
        <f>J51*1.95583</f>
        <v>381.38684999999998</v>
      </c>
    </row>
  </sheetData>
  <mergeCells count="23">
    <mergeCell ref="A7:A48"/>
    <mergeCell ref="B48:D48"/>
    <mergeCell ref="F48:I48"/>
    <mergeCell ref="G25:H25"/>
    <mergeCell ref="B26:B47"/>
    <mergeCell ref="C47:D47"/>
    <mergeCell ref="G47:H47"/>
    <mergeCell ref="B7:B25"/>
    <mergeCell ref="C25:D25"/>
    <mergeCell ref="A2:L2"/>
    <mergeCell ref="L4:L5"/>
    <mergeCell ref="D3:E3"/>
    <mergeCell ref="K4:K5"/>
    <mergeCell ref="A4:A5"/>
    <mergeCell ref="B4:B5"/>
    <mergeCell ref="C4:C5"/>
    <mergeCell ref="I4:I5"/>
    <mergeCell ref="J4:J5"/>
    <mergeCell ref="G4:G5"/>
    <mergeCell ref="H4:H5"/>
    <mergeCell ref="D4:D5"/>
    <mergeCell ref="E4:E5"/>
    <mergeCell ref="F4:F5"/>
  </mergeCells>
  <pageMargins left="0.70866141732283472" right="0.70866141732283472" top="0.74803149606299213" bottom="0.35433070866141736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0"/>
  <sheetViews>
    <sheetView tabSelected="1" workbookViewId="0">
      <selection activeCell="N10" sqref="N10"/>
    </sheetView>
  </sheetViews>
  <sheetFormatPr defaultRowHeight="14.4" x14ac:dyDescent="0.3"/>
  <cols>
    <col min="1" max="1" width="10" style="2" customWidth="1"/>
    <col min="2" max="2" width="8.77734375" style="2" customWidth="1"/>
    <col min="3" max="3" width="7.88671875" style="2" customWidth="1"/>
    <col min="4" max="4" width="27.88671875" style="2" customWidth="1"/>
    <col min="5" max="5" width="11" style="2" customWidth="1"/>
    <col min="6" max="6" width="10.6640625" style="2" customWidth="1"/>
    <col min="7" max="7" width="6.33203125" style="2" customWidth="1"/>
    <col min="8" max="8" width="10.33203125" style="2" customWidth="1"/>
    <col min="9" max="9" width="9.77734375" style="2" customWidth="1"/>
    <col min="10" max="10" width="12.77734375" style="3" customWidth="1"/>
    <col min="11" max="11" width="9.109375" hidden="1" customWidth="1"/>
    <col min="12" max="12" width="12.77734375" hidden="1" customWidth="1"/>
  </cols>
  <sheetData>
    <row r="1" spans="1:12" x14ac:dyDescent="0.3">
      <c r="A1" s="7"/>
      <c r="B1" s="7"/>
      <c r="C1" s="7"/>
      <c r="D1" s="7"/>
      <c r="E1" s="7"/>
      <c r="F1" s="7"/>
      <c r="G1" s="7"/>
      <c r="H1" s="7"/>
      <c r="I1" s="7"/>
    </row>
    <row r="2" spans="1:12" ht="31.8" customHeight="1" x14ac:dyDescent="0.3">
      <c r="A2" s="133" t="s">
        <v>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8.8" customHeight="1" x14ac:dyDescent="0.3">
      <c r="A3" s="136" t="s">
        <v>44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5" thickBot="1" x14ac:dyDescent="0.35">
      <c r="A4" s="4"/>
      <c r="B4" s="4"/>
      <c r="C4" s="4"/>
      <c r="D4" s="135"/>
      <c r="E4" s="135"/>
      <c r="F4" s="4"/>
      <c r="G4" s="4"/>
      <c r="H4" s="4"/>
      <c r="I4" s="7"/>
    </row>
    <row r="5" spans="1:12" s="12" customFormat="1" ht="13.5" customHeight="1" x14ac:dyDescent="0.3">
      <c r="A5" s="97" t="s">
        <v>23</v>
      </c>
      <c r="B5" s="99" t="s">
        <v>11</v>
      </c>
      <c r="C5" s="101" t="s">
        <v>13</v>
      </c>
      <c r="D5" s="109" t="s">
        <v>0</v>
      </c>
      <c r="E5" s="111" t="s">
        <v>43</v>
      </c>
      <c r="F5" s="113" t="s">
        <v>9</v>
      </c>
      <c r="G5" s="105" t="s">
        <v>10</v>
      </c>
      <c r="H5" s="107" t="s">
        <v>12</v>
      </c>
      <c r="I5" s="95" t="s">
        <v>31</v>
      </c>
      <c r="J5" s="92" t="s">
        <v>32</v>
      </c>
      <c r="K5" s="147" t="s">
        <v>29</v>
      </c>
      <c r="L5" s="92" t="s">
        <v>30</v>
      </c>
    </row>
    <row r="6" spans="1:12" s="12" customFormat="1" ht="74.25" customHeight="1" thickBot="1" x14ac:dyDescent="0.35">
      <c r="A6" s="98"/>
      <c r="B6" s="100"/>
      <c r="C6" s="102"/>
      <c r="D6" s="110"/>
      <c r="E6" s="112"/>
      <c r="F6" s="114"/>
      <c r="G6" s="106"/>
      <c r="H6" s="108"/>
      <c r="I6" s="96"/>
      <c r="J6" s="93"/>
      <c r="K6" s="148"/>
      <c r="L6" s="93"/>
    </row>
    <row r="7" spans="1:12" s="18" customFormat="1" ht="13.8" thickBot="1" x14ac:dyDescent="0.35">
      <c r="A7" s="19">
        <v>1</v>
      </c>
      <c r="B7" s="20">
        <f>A7+1</f>
        <v>2</v>
      </c>
      <c r="C7" s="13">
        <f t="shared" ref="C7:E7" si="0">B7+1</f>
        <v>3</v>
      </c>
      <c r="D7" s="14">
        <f t="shared" si="0"/>
        <v>4</v>
      </c>
      <c r="E7" s="15">
        <f t="shared" si="0"/>
        <v>5</v>
      </c>
      <c r="F7" s="25">
        <f>E7+1</f>
        <v>6</v>
      </c>
      <c r="G7" s="16">
        <f>F7+1</f>
        <v>7</v>
      </c>
      <c r="H7" s="17">
        <f>G7+1</f>
        <v>8</v>
      </c>
      <c r="I7" s="23">
        <f>F7+1</f>
        <v>7</v>
      </c>
      <c r="J7" s="24">
        <f>I7+1</f>
        <v>8</v>
      </c>
      <c r="K7" s="23">
        <f>H7+1</f>
        <v>9</v>
      </c>
      <c r="L7" s="24">
        <f>K7+1</f>
        <v>10</v>
      </c>
    </row>
    <row r="8" spans="1:12" s="61" customFormat="1" ht="15.6" customHeight="1" x14ac:dyDescent="0.25">
      <c r="A8" s="115" t="s">
        <v>60</v>
      </c>
      <c r="B8" s="124" t="s">
        <v>51</v>
      </c>
      <c r="C8" s="42" t="s">
        <v>47</v>
      </c>
      <c r="D8" s="43" t="s">
        <v>7</v>
      </c>
      <c r="E8" s="44">
        <v>0</v>
      </c>
      <c r="F8" s="45"/>
      <c r="G8" s="46" t="s">
        <v>35</v>
      </c>
      <c r="H8" s="47">
        <f>E8</f>
        <v>0</v>
      </c>
      <c r="I8" s="67">
        <v>74</v>
      </c>
      <c r="J8" s="152">
        <f>H8*I8</f>
        <v>0</v>
      </c>
      <c r="K8" s="149">
        <f>I8*1.95583</f>
        <v>144.73141999999999</v>
      </c>
      <c r="L8" s="80">
        <f>H8*K8</f>
        <v>0</v>
      </c>
    </row>
    <row r="9" spans="1:12" s="61" customFormat="1" ht="16.2" customHeight="1" x14ac:dyDescent="0.25">
      <c r="A9" s="115"/>
      <c r="B9" s="125"/>
      <c r="C9" s="42" t="s">
        <v>36</v>
      </c>
      <c r="D9" s="43" t="s">
        <v>7</v>
      </c>
      <c r="E9" s="44">
        <v>3</v>
      </c>
      <c r="F9" s="45"/>
      <c r="G9" s="46" t="s">
        <v>35</v>
      </c>
      <c r="H9" s="47">
        <f>E9</f>
        <v>3</v>
      </c>
      <c r="I9" s="67">
        <v>74</v>
      </c>
      <c r="J9" s="153">
        <f>H9*I9</f>
        <v>222</v>
      </c>
      <c r="K9" s="150">
        <f>I9*1.95583</f>
        <v>144.73141999999999</v>
      </c>
      <c r="L9" s="78">
        <f>H9*K9</f>
        <v>434.19425999999999</v>
      </c>
    </row>
    <row r="10" spans="1:12" s="61" customFormat="1" ht="16.2" customHeight="1" x14ac:dyDescent="0.25">
      <c r="A10" s="115"/>
      <c r="B10" s="125"/>
      <c r="C10" s="42" t="s">
        <v>40</v>
      </c>
      <c r="D10" s="43" t="s">
        <v>7</v>
      </c>
      <c r="E10" s="44">
        <v>0</v>
      </c>
      <c r="F10" s="45"/>
      <c r="G10" s="46" t="s">
        <v>35</v>
      </c>
      <c r="H10" s="47">
        <f>E10</f>
        <v>0</v>
      </c>
      <c r="I10" s="67">
        <v>71</v>
      </c>
      <c r="J10" s="153">
        <f>H10*I10</f>
        <v>0</v>
      </c>
      <c r="K10" s="150">
        <f>I10*1.95583</f>
        <v>138.86393000000001</v>
      </c>
      <c r="L10" s="78">
        <f>H10*K10</f>
        <v>0</v>
      </c>
    </row>
    <row r="11" spans="1:12" s="61" customFormat="1" ht="16.2" customHeight="1" x14ac:dyDescent="0.25">
      <c r="A11" s="115"/>
      <c r="B11" s="125"/>
      <c r="C11" s="42" t="s">
        <v>48</v>
      </c>
      <c r="D11" s="43" t="s">
        <v>7</v>
      </c>
      <c r="E11" s="44">
        <v>0</v>
      </c>
      <c r="F11" s="45"/>
      <c r="G11" s="46" t="s">
        <v>35</v>
      </c>
      <c r="H11" s="47">
        <f>E11</f>
        <v>0</v>
      </c>
      <c r="I11" s="67">
        <v>74</v>
      </c>
      <c r="J11" s="153">
        <f>H11*I11</f>
        <v>0</v>
      </c>
      <c r="K11" s="150">
        <f>I11*1.95583</f>
        <v>144.73141999999999</v>
      </c>
      <c r="L11" s="78">
        <f>H11*K11</f>
        <v>0</v>
      </c>
    </row>
    <row r="12" spans="1:12" s="61" customFormat="1" ht="16.2" customHeight="1" x14ac:dyDescent="0.25">
      <c r="A12" s="115"/>
      <c r="B12" s="125"/>
      <c r="C12" s="42" t="s">
        <v>49</v>
      </c>
      <c r="D12" s="43" t="s">
        <v>7</v>
      </c>
      <c r="E12" s="44">
        <v>0</v>
      </c>
      <c r="F12" s="45"/>
      <c r="G12" s="46" t="s">
        <v>35</v>
      </c>
      <c r="H12" s="47">
        <f>E12</f>
        <v>0</v>
      </c>
      <c r="I12" s="67">
        <v>74</v>
      </c>
      <c r="J12" s="153">
        <f>H12*I12</f>
        <v>0</v>
      </c>
      <c r="K12" s="150">
        <f>I12*1.95583</f>
        <v>144.73141999999999</v>
      </c>
      <c r="L12" s="78">
        <f>H12*K12</f>
        <v>0</v>
      </c>
    </row>
    <row r="13" spans="1:12" s="61" customFormat="1" ht="13.2" customHeight="1" x14ac:dyDescent="0.25">
      <c r="A13" s="115"/>
      <c r="B13" s="125"/>
      <c r="C13" s="50"/>
      <c r="D13" s="51" t="s">
        <v>37</v>
      </c>
      <c r="E13" s="44">
        <f>SUM(E8:E12)</f>
        <v>3</v>
      </c>
      <c r="F13" s="52"/>
      <c r="G13" s="46"/>
      <c r="H13" s="53">
        <f>SUM(H8:H12)</f>
        <v>3</v>
      </c>
      <c r="I13" s="68"/>
      <c r="J13" s="154">
        <f>SUM(J8:J12)</f>
        <v>222</v>
      </c>
      <c r="K13" s="151"/>
      <c r="L13" s="81">
        <f>SUM(L8:L12)</f>
        <v>434.19425999999999</v>
      </c>
    </row>
    <row r="14" spans="1:12" s="61" customFormat="1" ht="16.2" customHeight="1" x14ac:dyDescent="0.25">
      <c r="A14" s="115"/>
      <c r="B14" s="125"/>
      <c r="C14" s="42" t="s">
        <v>47</v>
      </c>
      <c r="D14" s="43" t="s">
        <v>8</v>
      </c>
      <c r="E14" s="44">
        <v>0</v>
      </c>
      <c r="F14" s="45"/>
      <c r="G14" s="46" t="s">
        <v>35</v>
      </c>
      <c r="H14" s="47">
        <f>E14</f>
        <v>0</v>
      </c>
      <c r="I14" s="67">
        <v>69</v>
      </c>
      <c r="J14" s="153">
        <f>H14*I14</f>
        <v>0</v>
      </c>
      <c r="K14" s="150">
        <f>I14*1.95583</f>
        <v>134.95227</v>
      </c>
      <c r="L14" s="78">
        <f>H14*K14</f>
        <v>0</v>
      </c>
    </row>
    <row r="15" spans="1:12" s="61" customFormat="1" ht="15.6" customHeight="1" x14ac:dyDescent="0.25">
      <c r="A15" s="115"/>
      <c r="B15" s="125"/>
      <c r="C15" s="42" t="s">
        <v>36</v>
      </c>
      <c r="D15" s="43" t="s">
        <v>8</v>
      </c>
      <c r="E15" s="44">
        <v>13</v>
      </c>
      <c r="F15" s="45"/>
      <c r="G15" s="46" t="s">
        <v>35</v>
      </c>
      <c r="H15" s="47">
        <f>E15</f>
        <v>13</v>
      </c>
      <c r="I15" s="67">
        <v>69</v>
      </c>
      <c r="J15" s="153">
        <f>H15*I15</f>
        <v>897</v>
      </c>
      <c r="K15" s="150">
        <f>I15*1.95583</f>
        <v>134.95227</v>
      </c>
      <c r="L15" s="78">
        <f>H15*K15</f>
        <v>1754.37951</v>
      </c>
    </row>
    <row r="16" spans="1:12" s="61" customFormat="1" ht="15.6" customHeight="1" x14ac:dyDescent="0.25">
      <c r="A16" s="115"/>
      <c r="B16" s="125"/>
      <c r="C16" s="42" t="s">
        <v>40</v>
      </c>
      <c r="D16" s="43" t="s">
        <v>8</v>
      </c>
      <c r="E16" s="44">
        <v>2</v>
      </c>
      <c r="F16" s="45"/>
      <c r="G16" s="46" t="s">
        <v>35</v>
      </c>
      <c r="H16" s="47">
        <f>E16</f>
        <v>2</v>
      </c>
      <c r="I16" s="67">
        <v>69</v>
      </c>
      <c r="J16" s="153">
        <f>H16*I16</f>
        <v>138</v>
      </c>
      <c r="K16" s="150">
        <f>I16*1.95583</f>
        <v>134.95227</v>
      </c>
      <c r="L16" s="78">
        <f>H16*K16</f>
        <v>269.90454</v>
      </c>
    </row>
    <row r="17" spans="1:12" s="61" customFormat="1" ht="15.6" customHeight="1" x14ac:dyDescent="0.25">
      <c r="A17" s="115"/>
      <c r="B17" s="125"/>
      <c r="C17" s="42" t="s">
        <v>48</v>
      </c>
      <c r="D17" s="43" t="s">
        <v>8</v>
      </c>
      <c r="E17" s="44">
        <v>0</v>
      </c>
      <c r="F17" s="45"/>
      <c r="G17" s="46" t="s">
        <v>35</v>
      </c>
      <c r="H17" s="47">
        <f>E17</f>
        <v>0</v>
      </c>
      <c r="I17" s="67">
        <v>69</v>
      </c>
      <c r="J17" s="153">
        <f>H17*I17</f>
        <v>0</v>
      </c>
      <c r="K17" s="150">
        <f>I17*1.95583</f>
        <v>134.95227</v>
      </c>
      <c r="L17" s="78">
        <f>H17*K17</f>
        <v>0</v>
      </c>
    </row>
    <row r="18" spans="1:12" s="61" customFormat="1" ht="15.6" customHeight="1" x14ac:dyDescent="0.25">
      <c r="A18" s="115"/>
      <c r="B18" s="125"/>
      <c r="C18" s="42" t="s">
        <v>49</v>
      </c>
      <c r="D18" s="43" t="s">
        <v>8</v>
      </c>
      <c r="E18" s="44">
        <v>0</v>
      </c>
      <c r="F18" s="45"/>
      <c r="G18" s="46" t="s">
        <v>35</v>
      </c>
      <c r="H18" s="47">
        <f>E18</f>
        <v>0</v>
      </c>
      <c r="I18" s="67">
        <v>69</v>
      </c>
      <c r="J18" s="153">
        <f>H18*I18</f>
        <v>0</v>
      </c>
      <c r="K18" s="150">
        <f>I18*1.95583</f>
        <v>134.95227</v>
      </c>
      <c r="L18" s="78">
        <f>H18*K18</f>
        <v>0</v>
      </c>
    </row>
    <row r="19" spans="1:12" s="61" customFormat="1" ht="13.8" customHeight="1" x14ac:dyDescent="0.25">
      <c r="A19" s="115"/>
      <c r="B19" s="125"/>
      <c r="C19" s="50"/>
      <c r="D19" s="51" t="s">
        <v>37</v>
      </c>
      <c r="E19" s="44">
        <f>SUM(E14:E18)</f>
        <v>15</v>
      </c>
      <c r="F19" s="52"/>
      <c r="G19" s="46"/>
      <c r="H19" s="53">
        <f>SUM(H14:H18)</f>
        <v>15</v>
      </c>
      <c r="I19" s="68"/>
      <c r="J19" s="154">
        <f>SUM(J14:J18)</f>
        <v>1035</v>
      </c>
      <c r="K19" s="151"/>
      <c r="L19" s="81">
        <f>SUM(L14:L18)</f>
        <v>2024.28405</v>
      </c>
    </row>
    <row r="20" spans="1:12" s="61" customFormat="1" ht="15.6" customHeight="1" x14ac:dyDescent="0.25">
      <c r="A20" s="115"/>
      <c r="B20" s="125"/>
      <c r="C20" s="42" t="s">
        <v>47</v>
      </c>
      <c r="D20" s="55" t="s">
        <v>38</v>
      </c>
      <c r="E20" s="44">
        <v>0</v>
      </c>
      <c r="F20" s="56">
        <v>0.6</v>
      </c>
      <c r="G20" s="46" t="s">
        <v>39</v>
      </c>
      <c r="H20" s="47">
        <f>ROUND(E20/F20,0)</f>
        <v>0</v>
      </c>
      <c r="I20" s="68">
        <v>40</v>
      </c>
      <c r="J20" s="153">
        <f>H20*I20</f>
        <v>0</v>
      </c>
      <c r="K20" s="150">
        <f>I20*1.95583</f>
        <v>78.233199999999997</v>
      </c>
      <c r="L20" s="78">
        <f>H20*K20</f>
        <v>0</v>
      </c>
    </row>
    <row r="21" spans="1:12" s="61" customFormat="1" ht="16.2" customHeight="1" x14ac:dyDescent="0.25">
      <c r="A21" s="115"/>
      <c r="B21" s="125"/>
      <c r="C21" s="42" t="s">
        <v>36</v>
      </c>
      <c r="D21" s="55" t="s">
        <v>38</v>
      </c>
      <c r="E21" s="44">
        <v>13</v>
      </c>
      <c r="F21" s="56">
        <v>0.6</v>
      </c>
      <c r="G21" s="46" t="s">
        <v>39</v>
      </c>
      <c r="H21" s="47">
        <f>ROUND(E21/F21,0)</f>
        <v>22</v>
      </c>
      <c r="I21" s="68">
        <v>35</v>
      </c>
      <c r="J21" s="153">
        <f>H21*I21</f>
        <v>770</v>
      </c>
      <c r="K21" s="150">
        <f>I21*1.95583</f>
        <v>68.454049999999995</v>
      </c>
      <c r="L21" s="78">
        <f>H21*K21</f>
        <v>1505.9890999999998</v>
      </c>
    </row>
    <row r="22" spans="1:12" s="61" customFormat="1" ht="16.2" customHeight="1" x14ac:dyDescent="0.25">
      <c r="A22" s="115"/>
      <c r="B22" s="125"/>
      <c r="C22" s="42" t="s">
        <v>40</v>
      </c>
      <c r="D22" s="55" t="s">
        <v>38</v>
      </c>
      <c r="E22" s="44">
        <v>2</v>
      </c>
      <c r="F22" s="56">
        <v>0.6</v>
      </c>
      <c r="G22" s="46" t="s">
        <v>39</v>
      </c>
      <c r="H22" s="47">
        <f>ROUND(E22/F22,0)</f>
        <v>3</v>
      </c>
      <c r="I22" s="68">
        <v>40</v>
      </c>
      <c r="J22" s="153">
        <f>H22*I22</f>
        <v>120</v>
      </c>
      <c r="K22" s="150">
        <f>I22*1.95583</f>
        <v>78.233199999999997</v>
      </c>
      <c r="L22" s="78">
        <f>H22*K22</f>
        <v>234.69959999999998</v>
      </c>
    </row>
    <row r="23" spans="1:12" s="61" customFormat="1" ht="16.2" customHeight="1" x14ac:dyDescent="0.25">
      <c r="A23" s="115"/>
      <c r="B23" s="125"/>
      <c r="C23" s="42" t="s">
        <v>48</v>
      </c>
      <c r="D23" s="55" t="s">
        <v>38</v>
      </c>
      <c r="E23" s="44">
        <v>0</v>
      </c>
      <c r="F23" s="56">
        <v>0.6</v>
      </c>
      <c r="G23" s="46" t="s">
        <v>39</v>
      </c>
      <c r="H23" s="47">
        <f>ROUND(E23/F23,0)</f>
        <v>0</v>
      </c>
      <c r="I23" s="68">
        <v>40</v>
      </c>
      <c r="J23" s="153">
        <f>H23*I23</f>
        <v>0</v>
      </c>
      <c r="K23" s="150">
        <f>I23*1.95583</f>
        <v>78.233199999999997</v>
      </c>
      <c r="L23" s="78">
        <f>H23*K23</f>
        <v>0</v>
      </c>
    </row>
    <row r="24" spans="1:12" s="61" customFormat="1" ht="16.2" customHeight="1" x14ac:dyDescent="0.25">
      <c r="A24" s="115"/>
      <c r="B24" s="125"/>
      <c r="C24" s="42" t="s">
        <v>49</v>
      </c>
      <c r="D24" s="55" t="s">
        <v>38</v>
      </c>
      <c r="E24" s="44">
        <v>0</v>
      </c>
      <c r="F24" s="56">
        <v>0.6</v>
      </c>
      <c r="G24" s="46" t="s">
        <v>39</v>
      </c>
      <c r="H24" s="47">
        <f>ROUND(E24/F24,0)</f>
        <v>0</v>
      </c>
      <c r="I24" s="68">
        <v>40</v>
      </c>
      <c r="J24" s="153">
        <f>H24*I24</f>
        <v>0</v>
      </c>
      <c r="K24" s="150">
        <f>I24*1.95583</f>
        <v>78.233199999999997</v>
      </c>
      <c r="L24" s="78">
        <f>H24*K24</f>
        <v>0</v>
      </c>
    </row>
    <row r="25" spans="1:12" s="61" customFormat="1" ht="13.2" customHeight="1" x14ac:dyDescent="0.25">
      <c r="A25" s="115"/>
      <c r="B25" s="125"/>
      <c r="C25" s="50"/>
      <c r="D25" s="51" t="s">
        <v>37</v>
      </c>
      <c r="E25" s="44">
        <f>SUM(E20:E24)</f>
        <v>15</v>
      </c>
      <c r="F25" s="52"/>
      <c r="G25" s="46"/>
      <c r="H25" s="53">
        <f>SUM(H20:H24)</f>
        <v>25</v>
      </c>
      <c r="I25" s="68"/>
      <c r="J25" s="154">
        <f>SUM(J20:J24)</f>
        <v>890</v>
      </c>
      <c r="K25" s="151"/>
      <c r="L25" s="81">
        <f>SUM(L20:L24)</f>
        <v>1740.6886999999997</v>
      </c>
    </row>
    <row r="26" spans="1:12" s="61" customFormat="1" ht="14.4" customHeight="1" x14ac:dyDescent="0.3">
      <c r="A26" s="115"/>
      <c r="B26" s="126"/>
      <c r="C26" s="127" t="s">
        <v>52</v>
      </c>
      <c r="D26" s="128"/>
      <c r="E26" s="57">
        <f>SUM(E13,E25,E19)</f>
        <v>33</v>
      </c>
      <c r="F26" s="58"/>
      <c r="G26" s="122"/>
      <c r="H26" s="123"/>
      <c r="I26" s="68"/>
      <c r="J26" s="155">
        <f>SUM(J13,J25,J19)</f>
        <v>2147</v>
      </c>
      <c r="K26" s="151"/>
      <c r="L26" s="79">
        <f>SUM(L13,L25,L19)</f>
        <v>4199.1670100000001</v>
      </c>
    </row>
    <row r="27" spans="1:12" s="61" customFormat="1" ht="15.6" customHeight="1" x14ac:dyDescent="0.25">
      <c r="A27" s="115"/>
      <c r="B27" s="124" t="s">
        <v>53</v>
      </c>
      <c r="C27" s="42" t="s">
        <v>36</v>
      </c>
      <c r="D27" s="43" t="s">
        <v>7</v>
      </c>
      <c r="E27" s="44">
        <v>36</v>
      </c>
      <c r="F27" s="45"/>
      <c r="G27" s="46" t="s">
        <v>35</v>
      </c>
      <c r="H27" s="47">
        <f t="shared" ref="H27:H32" si="1">E27</f>
        <v>36</v>
      </c>
      <c r="I27" s="67">
        <v>74</v>
      </c>
      <c r="J27" s="152">
        <f t="shared" ref="J27:J32" si="2">H27*I27</f>
        <v>2664</v>
      </c>
      <c r="K27" s="149">
        <f t="shared" ref="K27:K32" si="3">I27*1.95583</f>
        <v>144.73141999999999</v>
      </c>
      <c r="L27" s="80">
        <f t="shared" ref="L27:L32" si="4">H27*K27</f>
        <v>5210.3311199999998</v>
      </c>
    </row>
    <row r="28" spans="1:12" s="61" customFormat="1" ht="16.2" customHeight="1" x14ac:dyDescent="0.25">
      <c r="A28" s="115"/>
      <c r="B28" s="125"/>
      <c r="C28" s="42" t="s">
        <v>47</v>
      </c>
      <c r="D28" s="43" t="s">
        <v>7</v>
      </c>
      <c r="E28" s="44">
        <v>0</v>
      </c>
      <c r="F28" s="45"/>
      <c r="G28" s="46" t="s">
        <v>35</v>
      </c>
      <c r="H28" s="47">
        <f t="shared" si="1"/>
        <v>0</v>
      </c>
      <c r="I28" s="67">
        <v>74</v>
      </c>
      <c r="J28" s="153">
        <f t="shared" si="2"/>
        <v>0</v>
      </c>
      <c r="K28" s="150">
        <f t="shared" si="3"/>
        <v>144.73141999999999</v>
      </c>
      <c r="L28" s="78">
        <f t="shared" si="4"/>
        <v>0</v>
      </c>
    </row>
    <row r="29" spans="1:12" s="61" customFormat="1" ht="16.2" customHeight="1" x14ac:dyDescent="0.25">
      <c r="A29" s="115"/>
      <c r="B29" s="125"/>
      <c r="C29" s="42" t="s">
        <v>54</v>
      </c>
      <c r="D29" s="43" t="s">
        <v>7</v>
      </c>
      <c r="E29" s="44">
        <v>0</v>
      </c>
      <c r="F29" s="45"/>
      <c r="G29" s="46" t="s">
        <v>35</v>
      </c>
      <c r="H29" s="47">
        <f t="shared" si="1"/>
        <v>0</v>
      </c>
      <c r="I29" s="67">
        <v>97</v>
      </c>
      <c r="J29" s="153">
        <f t="shared" si="2"/>
        <v>0</v>
      </c>
      <c r="K29" s="150">
        <f t="shared" si="3"/>
        <v>189.71550999999999</v>
      </c>
      <c r="L29" s="78">
        <f t="shared" si="4"/>
        <v>0</v>
      </c>
    </row>
    <row r="30" spans="1:12" s="61" customFormat="1" ht="16.2" customHeight="1" x14ac:dyDescent="0.25">
      <c r="A30" s="115"/>
      <c r="B30" s="125"/>
      <c r="C30" s="42" t="s">
        <v>40</v>
      </c>
      <c r="D30" s="43" t="s">
        <v>7</v>
      </c>
      <c r="E30" s="44">
        <v>0</v>
      </c>
      <c r="F30" s="45"/>
      <c r="G30" s="46" t="s">
        <v>35</v>
      </c>
      <c r="H30" s="47">
        <f t="shared" si="1"/>
        <v>0</v>
      </c>
      <c r="I30" s="67">
        <v>71</v>
      </c>
      <c r="J30" s="153">
        <f t="shared" si="2"/>
        <v>0</v>
      </c>
      <c r="K30" s="150">
        <f t="shared" si="3"/>
        <v>138.86393000000001</v>
      </c>
      <c r="L30" s="78">
        <f t="shared" si="4"/>
        <v>0</v>
      </c>
    </row>
    <row r="31" spans="1:12" s="61" customFormat="1" ht="16.2" customHeight="1" x14ac:dyDescent="0.25">
      <c r="A31" s="115"/>
      <c r="B31" s="125"/>
      <c r="C31" s="42" t="s">
        <v>49</v>
      </c>
      <c r="D31" s="43" t="s">
        <v>7</v>
      </c>
      <c r="E31" s="44">
        <v>0</v>
      </c>
      <c r="F31" s="45"/>
      <c r="G31" s="46" t="s">
        <v>35</v>
      </c>
      <c r="H31" s="47">
        <f t="shared" si="1"/>
        <v>0</v>
      </c>
      <c r="I31" s="67">
        <v>74</v>
      </c>
      <c r="J31" s="153">
        <f t="shared" si="2"/>
        <v>0</v>
      </c>
      <c r="K31" s="150">
        <f t="shared" si="3"/>
        <v>144.73141999999999</v>
      </c>
      <c r="L31" s="78">
        <f t="shared" si="4"/>
        <v>0</v>
      </c>
    </row>
    <row r="32" spans="1:12" s="61" customFormat="1" ht="16.2" customHeight="1" x14ac:dyDescent="0.25">
      <c r="A32" s="115"/>
      <c r="B32" s="125"/>
      <c r="C32" s="42" t="s">
        <v>48</v>
      </c>
      <c r="D32" s="43" t="s">
        <v>7</v>
      </c>
      <c r="E32" s="44">
        <v>0</v>
      </c>
      <c r="F32" s="45"/>
      <c r="G32" s="46" t="s">
        <v>35</v>
      </c>
      <c r="H32" s="47">
        <f t="shared" si="1"/>
        <v>0</v>
      </c>
      <c r="I32" s="67">
        <v>74</v>
      </c>
      <c r="J32" s="153">
        <f t="shared" si="2"/>
        <v>0</v>
      </c>
      <c r="K32" s="150">
        <f t="shared" si="3"/>
        <v>144.73141999999999</v>
      </c>
      <c r="L32" s="78">
        <f t="shared" si="4"/>
        <v>0</v>
      </c>
    </row>
    <row r="33" spans="1:12" s="61" customFormat="1" ht="13.2" customHeight="1" x14ac:dyDescent="0.25">
      <c r="A33" s="115"/>
      <c r="B33" s="125"/>
      <c r="C33" s="50"/>
      <c r="D33" s="51" t="s">
        <v>37</v>
      </c>
      <c r="E33" s="44">
        <f>SUM(E27:E32)</f>
        <v>36</v>
      </c>
      <c r="F33" s="52"/>
      <c r="G33" s="46"/>
      <c r="H33" s="53">
        <f>SUM(H27:H32)</f>
        <v>36</v>
      </c>
      <c r="I33" s="68"/>
      <c r="J33" s="154">
        <f>SUM(J27:J32)</f>
        <v>2664</v>
      </c>
      <c r="K33" s="151"/>
      <c r="L33" s="81">
        <f>SUM(L27:L32)</f>
        <v>5210.3311199999998</v>
      </c>
    </row>
    <row r="34" spans="1:12" s="61" customFormat="1" ht="16.2" customHeight="1" x14ac:dyDescent="0.25">
      <c r="A34" s="115"/>
      <c r="B34" s="125"/>
      <c r="C34" s="42" t="s">
        <v>36</v>
      </c>
      <c r="D34" s="43" t="s">
        <v>8</v>
      </c>
      <c r="E34" s="44">
        <v>70</v>
      </c>
      <c r="F34" s="45"/>
      <c r="G34" s="46" t="s">
        <v>35</v>
      </c>
      <c r="H34" s="47">
        <f t="shared" ref="H34:H39" si="5">E34</f>
        <v>70</v>
      </c>
      <c r="I34" s="67">
        <v>69</v>
      </c>
      <c r="J34" s="153">
        <f t="shared" ref="J34:J39" si="6">H34*I34</f>
        <v>4830</v>
      </c>
      <c r="K34" s="150">
        <f t="shared" ref="K34:K39" si="7">I34*1.95583</f>
        <v>134.95227</v>
      </c>
      <c r="L34" s="78">
        <f t="shared" ref="L34:L39" si="8">H34*K34</f>
        <v>9446.6589000000004</v>
      </c>
    </row>
    <row r="35" spans="1:12" s="61" customFormat="1" ht="15.6" customHeight="1" x14ac:dyDescent="0.25">
      <c r="A35" s="115"/>
      <c r="B35" s="125"/>
      <c r="C35" s="42" t="s">
        <v>47</v>
      </c>
      <c r="D35" s="43" t="s">
        <v>8</v>
      </c>
      <c r="E35" s="44">
        <v>5</v>
      </c>
      <c r="F35" s="45"/>
      <c r="G35" s="46" t="s">
        <v>35</v>
      </c>
      <c r="H35" s="47">
        <f t="shared" si="5"/>
        <v>5</v>
      </c>
      <c r="I35" s="67">
        <v>69</v>
      </c>
      <c r="J35" s="153">
        <f t="shared" si="6"/>
        <v>345</v>
      </c>
      <c r="K35" s="150">
        <f t="shared" si="7"/>
        <v>134.95227</v>
      </c>
      <c r="L35" s="78">
        <f t="shared" si="8"/>
        <v>674.76134999999999</v>
      </c>
    </row>
    <row r="36" spans="1:12" s="61" customFormat="1" ht="15.6" customHeight="1" x14ac:dyDescent="0.25">
      <c r="A36" s="115"/>
      <c r="B36" s="125"/>
      <c r="C36" s="42" t="s">
        <v>54</v>
      </c>
      <c r="D36" s="43" t="s">
        <v>8</v>
      </c>
      <c r="E36" s="44">
        <v>10</v>
      </c>
      <c r="F36" s="45"/>
      <c r="G36" s="46" t="s">
        <v>35</v>
      </c>
      <c r="H36" s="47">
        <f t="shared" si="5"/>
        <v>10</v>
      </c>
      <c r="I36" s="67">
        <v>81</v>
      </c>
      <c r="J36" s="153">
        <f t="shared" si="6"/>
        <v>810</v>
      </c>
      <c r="K36" s="150">
        <f t="shared" si="7"/>
        <v>158.42222999999998</v>
      </c>
      <c r="L36" s="78">
        <f t="shared" si="8"/>
        <v>1584.2222999999999</v>
      </c>
    </row>
    <row r="37" spans="1:12" s="61" customFormat="1" ht="15.6" customHeight="1" x14ac:dyDescent="0.25">
      <c r="A37" s="115"/>
      <c r="B37" s="125"/>
      <c r="C37" s="42" t="s">
        <v>40</v>
      </c>
      <c r="D37" s="43" t="s">
        <v>8</v>
      </c>
      <c r="E37" s="44">
        <v>15</v>
      </c>
      <c r="F37" s="45"/>
      <c r="G37" s="46" t="s">
        <v>35</v>
      </c>
      <c r="H37" s="47">
        <f t="shared" si="5"/>
        <v>15</v>
      </c>
      <c r="I37" s="67">
        <v>69</v>
      </c>
      <c r="J37" s="153">
        <f t="shared" si="6"/>
        <v>1035</v>
      </c>
      <c r="K37" s="150">
        <f t="shared" si="7"/>
        <v>134.95227</v>
      </c>
      <c r="L37" s="78">
        <f t="shared" si="8"/>
        <v>2024.28405</v>
      </c>
    </row>
    <row r="38" spans="1:12" s="61" customFormat="1" ht="15.6" customHeight="1" x14ac:dyDescent="0.25">
      <c r="A38" s="115"/>
      <c r="B38" s="125"/>
      <c r="C38" s="42" t="s">
        <v>49</v>
      </c>
      <c r="D38" s="43" t="s">
        <v>8</v>
      </c>
      <c r="E38" s="44">
        <v>0</v>
      </c>
      <c r="F38" s="45"/>
      <c r="G38" s="46" t="s">
        <v>35</v>
      </c>
      <c r="H38" s="47">
        <f t="shared" si="5"/>
        <v>0</v>
      </c>
      <c r="I38" s="67">
        <v>69</v>
      </c>
      <c r="J38" s="153">
        <f t="shared" si="6"/>
        <v>0</v>
      </c>
      <c r="K38" s="150">
        <f t="shared" si="7"/>
        <v>134.95227</v>
      </c>
      <c r="L38" s="78">
        <f t="shared" si="8"/>
        <v>0</v>
      </c>
    </row>
    <row r="39" spans="1:12" s="61" customFormat="1" ht="15.6" customHeight="1" x14ac:dyDescent="0.25">
      <c r="A39" s="115"/>
      <c r="B39" s="125"/>
      <c r="C39" s="42" t="s">
        <v>48</v>
      </c>
      <c r="D39" s="43" t="s">
        <v>8</v>
      </c>
      <c r="E39" s="44">
        <v>0</v>
      </c>
      <c r="F39" s="45"/>
      <c r="G39" s="46" t="s">
        <v>35</v>
      </c>
      <c r="H39" s="47">
        <f t="shared" si="5"/>
        <v>0</v>
      </c>
      <c r="I39" s="67">
        <v>69</v>
      </c>
      <c r="J39" s="153">
        <f t="shared" si="6"/>
        <v>0</v>
      </c>
      <c r="K39" s="150">
        <f t="shared" si="7"/>
        <v>134.95227</v>
      </c>
      <c r="L39" s="78">
        <f t="shared" si="8"/>
        <v>0</v>
      </c>
    </row>
    <row r="40" spans="1:12" s="61" customFormat="1" ht="13.8" customHeight="1" x14ac:dyDescent="0.25">
      <c r="A40" s="115"/>
      <c r="B40" s="125"/>
      <c r="C40" s="50"/>
      <c r="D40" s="51" t="s">
        <v>37</v>
      </c>
      <c r="E40" s="44">
        <f>SUM(E34:E39)</f>
        <v>100</v>
      </c>
      <c r="F40" s="52"/>
      <c r="G40" s="46"/>
      <c r="H40" s="53">
        <f>SUM(H34:H39)</f>
        <v>100</v>
      </c>
      <c r="I40" s="68"/>
      <c r="J40" s="154">
        <f>SUM(J34:J39)</f>
        <v>7020</v>
      </c>
      <c r="K40" s="151"/>
      <c r="L40" s="81">
        <f>SUM(L34:L39)</f>
        <v>13729.926600000001</v>
      </c>
    </row>
    <row r="41" spans="1:12" s="61" customFormat="1" ht="15.6" customHeight="1" x14ac:dyDescent="0.25">
      <c r="A41" s="115"/>
      <c r="B41" s="125"/>
      <c r="C41" s="42" t="s">
        <v>36</v>
      </c>
      <c r="D41" s="55" t="s">
        <v>38</v>
      </c>
      <c r="E41" s="44">
        <v>70</v>
      </c>
      <c r="F41" s="56">
        <v>0.6</v>
      </c>
      <c r="G41" s="46" t="s">
        <v>39</v>
      </c>
      <c r="H41" s="47">
        <f t="shared" ref="H41:H46" si="9">ROUND(E41/F41,0)</f>
        <v>117</v>
      </c>
      <c r="I41" s="68">
        <v>35</v>
      </c>
      <c r="J41" s="153">
        <f t="shared" ref="J41:J46" si="10">H41*I41</f>
        <v>4095</v>
      </c>
      <c r="K41" s="150">
        <f t="shared" ref="K41:K46" si="11">I41*1.95583</f>
        <v>68.454049999999995</v>
      </c>
      <c r="L41" s="78">
        <f t="shared" ref="L41:L46" si="12">H41*K41</f>
        <v>8009.123849999999</v>
      </c>
    </row>
    <row r="42" spans="1:12" s="61" customFormat="1" ht="16.2" customHeight="1" x14ac:dyDescent="0.25">
      <c r="A42" s="115"/>
      <c r="B42" s="125"/>
      <c r="C42" s="42" t="s">
        <v>47</v>
      </c>
      <c r="D42" s="55" t="s">
        <v>38</v>
      </c>
      <c r="E42" s="44">
        <v>10</v>
      </c>
      <c r="F42" s="56">
        <v>0.6</v>
      </c>
      <c r="G42" s="46" t="s">
        <v>39</v>
      </c>
      <c r="H42" s="47">
        <f t="shared" si="9"/>
        <v>17</v>
      </c>
      <c r="I42" s="68">
        <v>40</v>
      </c>
      <c r="J42" s="153">
        <f t="shared" si="10"/>
        <v>680</v>
      </c>
      <c r="K42" s="150">
        <f t="shared" si="11"/>
        <v>78.233199999999997</v>
      </c>
      <c r="L42" s="78">
        <f t="shared" si="12"/>
        <v>1329.9643999999998</v>
      </c>
    </row>
    <row r="43" spans="1:12" s="61" customFormat="1" ht="16.2" customHeight="1" x14ac:dyDescent="0.25">
      <c r="A43" s="115"/>
      <c r="B43" s="125"/>
      <c r="C43" s="42" t="s">
        <v>54</v>
      </c>
      <c r="D43" s="55" t="s">
        <v>38</v>
      </c>
      <c r="E43" s="44">
        <v>11</v>
      </c>
      <c r="F43" s="56">
        <v>0.6</v>
      </c>
      <c r="G43" s="46" t="s">
        <v>39</v>
      </c>
      <c r="H43" s="47">
        <f t="shared" si="9"/>
        <v>18</v>
      </c>
      <c r="I43" s="68">
        <v>40</v>
      </c>
      <c r="J43" s="153">
        <f t="shared" si="10"/>
        <v>720</v>
      </c>
      <c r="K43" s="150">
        <f t="shared" si="11"/>
        <v>78.233199999999997</v>
      </c>
      <c r="L43" s="78">
        <f t="shared" si="12"/>
        <v>1408.1976</v>
      </c>
    </row>
    <row r="44" spans="1:12" s="61" customFormat="1" ht="16.2" customHeight="1" x14ac:dyDescent="0.25">
      <c r="A44" s="115"/>
      <c r="B44" s="125"/>
      <c r="C44" s="42" t="s">
        <v>40</v>
      </c>
      <c r="D44" s="55" t="s">
        <v>38</v>
      </c>
      <c r="E44" s="44">
        <v>30</v>
      </c>
      <c r="F44" s="56">
        <v>0.6</v>
      </c>
      <c r="G44" s="46" t="s">
        <v>39</v>
      </c>
      <c r="H44" s="47">
        <f t="shared" si="9"/>
        <v>50</v>
      </c>
      <c r="I44" s="68">
        <v>40</v>
      </c>
      <c r="J44" s="153">
        <f t="shared" si="10"/>
        <v>2000</v>
      </c>
      <c r="K44" s="150">
        <f t="shared" si="11"/>
        <v>78.233199999999997</v>
      </c>
      <c r="L44" s="78">
        <f t="shared" si="12"/>
        <v>3911.66</v>
      </c>
    </row>
    <row r="45" spans="1:12" s="61" customFormat="1" ht="16.2" customHeight="1" x14ac:dyDescent="0.25">
      <c r="A45" s="115"/>
      <c r="B45" s="125"/>
      <c r="C45" s="42" t="s">
        <v>49</v>
      </c>
      <c r="D45" s="55" t="s">
        <v>38</v>
      </c>
      <c r="E45" s="44">
        <v>1</v>
      </c>
      <c r="F45" s="56">
        <v>0.6</v>
      </c>
      <c r="G45" s="46" t="s">
        <v>39</v>
      </c>
      <c r="H45" s="47">
        <f t="shared" si="9"/>
        <v>2</v>
      </c>
      <c r="I45" s="68">
        <v>40</v>
      </c>
      <c r="J45" s="153">
        <f t="shared" si="10"/>
        <v>80</v>
      </c>
      <c r="K45" s="150">
        <f t="shared" si="11"/>
        <v>78.233199999999997</v>
      </c>
      <c r="L45" s="78">
        <f t="shared" si="12"/>
        <v>156.46639999999999</v>
      </c>
    </row>
    <row r="46" spans="1:12" s="61" customFormat="1" ht="16.2" customHeight="1" x14ac:dyDescent="0.25">
      <c r="A46" s="115"/>
      <c r="B46" s="125"/>
      <c r="C46" s="42" t="s">
        <v>48</v>
      </c>
      <c r="D46" s="55" t="s">
        <v>38</v>
      </c>
      <c r="E46" s="44">
        <v>2</v>
      </c>
      <c r="F46" s="56">
        <v>0.6</v>
      </c>
      <c r="G46" s="46" t="s">
        <v>39</v>
      </c>
      <c r="H46" s="47">
        <f t="shared" si="9"/>
        <v>3</v>
      </c>
      <c r="I46" s="68">
        <v>40</v>
      </c>
      <c r="J46" s="153">
        <f t="shared" si="10"/>
        <v>120</v>
      </c>
      <c r="K46" s="150">
        <f t="shared" si="11"/>
        <v>78.233199999999997</v>
      </c>
      <c r="L46" s="78">
        <f t="shared" si="12"/>
        <v>234.69959999999998</v>
      </c>
    </row>
    <row r="47" spans="1:12" s="61" customFormat="1" ht="13.2" customHeight="1" x14ac:dyDescent="0.25">
      <c r="A47" s="115"/>
      <c r="B47" s="125"/>
      <c r="C47" s="50"/>
      <c r="D47" s="51" t="s">
        <v>37</v>
      </c>
      <c r="E47" s="44">
        <f>SUM(E41:E46)</f>
        <v>124</v>
      </c>
      <c r="F47" s="52"/>
      <c r="G47" s="46"/>
      <c r="H47" s="53">
        <f>SUM(H41:H46)</f>
        <v>207</v>
      </c>
      <c r="I47" s="68"/>
      <c r="J47" s="154">
        <f>SUM(J41:J46)</f>
        <v>7695</v>
      </c>
      <c r="K47" s="151"/>
      <c r="L47" s="81">
        <f>SUM(L41:L46)</f>
        <v>15050.111849999998</v>
      </c>
    </row>
    <row r="48" spans="1:12" s="61" customFormat="1" ht="14.4" customHeight="1" thickBot="1" x14ac:dyDescent="0.35">
      <c r="A48" s="115"/>
      <c r="B48" s="126"/>
      <c r="C48" s="127" t="s">
        <v>55</v>
      </c>
      <c r="D48" s="128"/>
      <c r="E48" s="57">
        <f>SUM(E33,E47,E40)</f>
        <v>260</v>
      </c>
      <c r="F48" s="58"/>
      <c r="G48" s="122"/>
      <c r="H48" s="123"/>
      <c r="I48" s="68"/>
      <c r="J48" s="155">
        <f>SUM(J33,J47,J40)</f>
        <v>17379</v>
      </c>
      <c r="K48" s="151"/>
      <c r="L48" s="79">
        <f>SUM(L33,L47,L40)</f>
        <v>33990.369569999995</v>
      </c>
    </row>
    <row r="49" spans="1:13" s="61" customFormat="1" ht="13.8" customHeight="1" thickBot="1" x14ac:dyDescent="0.35">
      <c r="A49" s="116"/>
      <c r="B49" s="117" t="s">
        <v>62</v>
      </c>
      <c r="C49" s="118"/>
      <c r="D49" s="118"/>
      <c r="E49" s="59">
        <f>E48+E26</f>
        <v>293</v>
      </c>
      <c r="F49" s="119"/>
      <c r="G49" s="120"/>
      <c r="H49" s="120"/>
      <c r="I49" s="121"/>
      <c r="J49" s="156" t="e">
        <f>J48+J26+#REF!+#REF!+#REF!</f>
        <v>#REF!</v>
      </c>
      <c r="K49" s="70"/>
      <c r="L49" s="82" t="e">
        <f>L48+L26+#REF!+#REF!+#REF!</f>
        <v>#REF!</v>
      </c>
    </row>
    <row r="53" spans="1:13" x14ac:dyDescent="0.3">
      <c r="A53" s="132" t="s">
        <v>16</v>
      </c>
      <c r="B53" s="132"/>
      <c r="C53" s="132"/>
      <c r="D53" s="132"/>
      <c r="E53" s="5"/>
      <c r="F53" s="3"/>
      <c r="G53" s="3"/>
      <c r="H53" s="3"/>
      <c r="I53" s="3"/>
      <c r="J53" s="71" t="s">
        <v>17</v>
      </c>
      <c r="K53" s="71"/>
      <c r="L53" s="3"/>
      <c r="M53" s="5"/>
    </row>
    <row r="54" spans="1:13" ht="15.6" x14ac:dyDescent="0.3">
      <c r="A54" s="132" t="s">
        <v>18</v>
      </c>
      <c r="B54" s="132"/>
      <c r="C54" s="132"/>
      <c r="D54" s="132"/>
      <c r="E54" s="5"/>
      <c r="F54" s="3"/>
      <c r="G54" s="3"/>
      <c r="H54" s="3"/>
      <c r="I54" s="3"/>
      <c r="J54" s="83" t="s">
        <v>56</v>
      </c>
      <c r="K54" s="71"/>
      <c r="L54" s="71"/>
      <c r="M54" s="5"/>
    </row>
    <row r="55" spans="1:13" ht="6" customHeight="1" x14ac:dyDescent="0.3">
      <c r="A55" s="71"/>
      <c r="B55" s="71"/>
      <c r="C55" s="71"/>
      <c r="D55" s="71"/>
      <c r="E55" s="5"/>
      <c r="F55" s="3"/>
      <c r="G55" s="3"/>
      <c r="H55" s="3"/>
      <c r="I55" s="3"/>
      <c r="J55" s="71"/>
      <c r="K55" s="71"/>
      <c r="L55" s="71"/>
      <c r="M55" s="5"/>
    </row>
    <row r="56" spans="1:13" x14ac:dyDescent="0.3">
      <c r="A56" s="132" t="s">
        <v>19</v>
      </c>
      <c r="B56" s="132"/>
      <c r="C56" s="132"/>
      <c r="D56" s="71"/>
      <c r="E56" s="5"/>
      <c r="F56" s="3"/>
      <c r="G56" s="3"/>
      <c r="H56" s="3"/>
      <c r="I56" s="3"/>
      <c r="J56" s="71" t="s">
        <v>20</v>
      </c>
      <c r="K56" s="71"/>
      <c r="L56" s="5"/>
      <c r="M56" s="5"/>
    </row>
    <row r="57" spans="1:13" ht="14.4" hidden="1" customHeight="1" x14ac:dyDescent="0.3">
      <c r="A57" s="71"/>
      <c r="B57" s="71"/>
      <c r="C57" s="71"/>
      <c r="D57" s="71"/>
      <c r="E57" s="5"/>
      <c r="F57" s="3"/>
      <c r="G57" s="3"/>
      <c r="H57" s="3"/>
      <c r="I57" s="3"/>
      <c r="J57" s="5"/>
      <c r="K57" s="6"/>
      <c r="L57" s="5"/>
      <c r="M57" s="5"/>
    </row>
    <row r="58" spans="1:13" ht="14.4" customHeight="1" x14ac:dyDescent="0.3">
      <c r="A58" s="129" t="s">
        <v>64</v>
      </c>
      <c r="B58" s="129"/>
      <c r="C58" s="129"/>
      <c r="D58" s="129"/>
      <c r="E58" s="1"/>
      <c r="F58" s="3"/>
      <c r="G58" s="3"/>
      <c r="H58" s="3"/>
      <c r="I58" s="3"/>
      <c r="J58" s="129" t="s">
        <v>57</v>
      </c>
      <c r="K58" s="129"/>
      <c r="L58" s="129"/>
      <c r="M58" s="72"/>
    </row>
    <row r="59" spans="1:13" x14ac:dyDescent="0.3">
      <c r="A59" s="32"/>
      <c r="B59" s="32"/>
      <c r="C59" s="26"/>
      <c r="D59" s="26"/>
      <c r="E59" s="1"/>
      <c r="F59" s="130"/>
      <c r="G59" s="130"/>
      <c r="H59" s="130"/>
      <c r="I59" s="5"/>
      <c r="J59" s="5"/>
    </row>
    <row r="60" spans="1:13" x14ac:dyDescent="0.3">
      <c r="A60" s="32"/>
      <c r="B60" s="32"/>
      <c r="C60" s="26"/>
      <c r="D60" s="26"/>
      <c r="E60" s="1"/>
      <c r="F60" s="31"/>
      <c r="G60" s="31"/>
      <c r="H60" s="31"/>
      <c r="I60" s="5"/>
      <c r="J60" s="5"/>
    </row>
    <row r="61" spans="1:13" x14ac:dyDescent="0.3">
      <c r="A61" s="27" t="s">
        <v>21</v>
      </c>
      <c r="B61" s="27"/>
      <c r="C61" s="27"/>
      <c r="D61" s="27"/>
      <c r="E61" s="5"/>
      <c r="F61" s="5"/>
      <c r="G61" s="5"/>
      <c r="H61" s="5"/>
      <c r="I61" s="5"/>
      <c r="J61" s="5"/>
    </row>
    <row r="62" spans="1:13" ht="14.4" customHeight="1" x14ac:dyDescent="0.3">
      <c r="A62" s="129" t="s">
        <v>22</v>
      </c>
      <c r="B62" s="129"/>
      <c r="C62" s="129"/>
      <c r="D62" s="129"/>
      <c r="E62" s="11"/>
      <c r="F62" s="5"/>
      <c r="G62" s="5"/>
      <c r="H62" s="5"/>
      <c r="I62" s="5"/>
      <c r="J62" s="5"/>
    </row>
    <row r="63" spans="1:13" x14ac:dyDescent="0.3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</row>
    <row r="64" spans="1:13" x14ac:dyDescent="0.3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</row>
    <row r="65" spans="1:12" s="87" customFormat="1" x14ac:dyDescent="0.3">
      <c r="A65" s="84" t="s">
        <v>58</v>
      </c>
      <c r="B65" s="85"/>
      <c r="C65" s="85"/>
      <c r="D65" s="85"/>
      <c r="E65" s="86"/>
      <c r="F65" s="86"/>
      <c r="G65" s="86"/>
      <c r="H65" s="86"/>
      <c r="I65" s="86"/>
      <c r="J65" s="86"/>
    </row>
    <row r="66" spans="1:12" s="87" customFormat="1" ht="14.4" customHeight="1" x14ac:dyDescent="0.3">
      <c r="A66" s="131" t="s">
        <v>59</v>
      </c>
      <c r="B66" s="131"/>
      <c r="C66" s="131"/>
      <c r="D66" s="131"/>
      <c r="E66" s="88"/>
      <c r="F66" s="86"/>
      <c r="G66" s="86"/>
      <c r="H66" s="86"/>
      <c r="I66" s="86"/>
      <c r="J66" s="86"/>
    </row>
    <row r="67" spans="1:12" x14ac:dyDescent="0.3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</row>
    <row r="68" spans="1:12" x14ac:dyDescent="0.3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</row>
  </sheetData>
  <mergeCells count="32">
    <mergeCell ref="C26:D26"/>
    <mergeCell ref="G26:H26"/>
    <mergeCell ref="A2:L2"/>
    <mergeCell ref="K5:K6"/>
    <mergeCell ref="L5:L6"/>
    <mergeCell ref="D4:E4"/>
    <mergeCell ref="A3:L3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J58:L58"/>
    <mergeCell ref="F59:H59"/>
    <mergeCell ref="A62:D62"/>
    <mergeCell ref="A66:D66"/>
    <mergeCell ref="E5:E6"/>
    <mergeCell ref="A53:D53"/>
    <mergeCell ref="A54:D54"/>
    <mergeCell ref="A56:C56"/>
    <mergeCell ref="A58:D58"/>
    <mergeCell ref="F49:I49"/>
    <mergeCell ref="A8:A49"/>
    <mergeCell ref="B27:B48"/>
    <mergeCell ref="C48:D48"/>
    <mergeCell ref="G48:H48"/>
    <mergeCell ref="B49:D49"/>
    <mergeCell ref="B8:B26"/>
  </mergeCells>
  <pageMargins left="0.9055118110236221" right="0.31496062992125984" top="0.35433070866141736" bottom="0.35433070866141736" header="0" footer="0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9"/>
  <sheetViews>
    <sheetView workbookViewId="0">
      <selection activeCell="A16" sqref="A16:C16"/>
    </sheetView>
  </sheetViews>
  <sheetFormatPr defaultRowHeight="15.6" x14ac:dyDescent="0.3"/>
  <cols>
    <col min="1" max="1" width="16.33203125" style="33" customWidth="1"/>
    <col min="2" max="2" width="23.6640625" style="34" customWidth="1"/>
    <col min="3" max="3" width="17" style="34" customWidth="1"/>
    <col min="4" max="4" width="19.88671875" style="34" customWidth="1"/>
    <col min="5" max="5" width="21" style="34" customWidth="1"/>
    <col min="6" max="6" width="21.33203125" style="34" customWidth="1"/>
  </cols>
  <sheetData>
    <row r="1" spans="1:6" x14ac:dyDescent="0.3">
      <c r="A1" s="138" t="s">
        <v>1</v>
      </c>
      <c r="B1" s="138"/>
      <c r="C1" s="138"/>
      <c r="D1" s="138"/>
      <c r="E1" s="138"/>
      <c r="F1" s="138"/>
    </row>
    <row r="2" spans="1:6" x14ac:dyDescent="0.3">
      <c r="A2" s="145" t="s">
        <v>45</v>
      </c>
      <c r="B2" s="145"/>
      <c r="C2" s="145"/>
      <c r="D2" s="145"/>
      <c r="E2" s="145"/>
      <c r="F2" s="145"/>
    </row>
    <row r="3" spans="1:6" ht="40.799999999999997" customHeight="1" x14ac:dyDescent="0.3">
      <c r="A3" s="146" t="s">
        <v>50</v>
      </c>
      <c r="B3" s="146"/>
      <c r="C3" s="146"/>
      <c r="D3" s="146"/>
      <c r="E3" s="146"/>
      <c r="F3" s="146"/>
    </row>
    <row r="4" spans="1:6" s="36" customFormat="1" ht="31.2" customHeight="1" x14ac:dyDescent="0.3">
      <c r="A4" s="145" t="s">
        <v>61</v>
      </c>
      <c r="B4" s="145"/>
      <c r="C4" s="145"/>
      <c r="D4" s="145"/>
      <c r="E4" s="145"/>
      <c r="F4" s="145"/>
    </row>
    <row r="5" spans="1:6" s="36" customFormat="1" ht="22.2" customHeight="1" x14ac:dyDescent="0.3">
      <c r="A5" s="37"/>
      <c r="B5" s="38"/>
      <c r="C5" s="38"/>
      <c r="D5" s="38"/>
      <c r="E5" s="38"/>
      <c r="F5" s="38"/>
    </row>
    <row r="6" spans="1:6" s="36" customFormat="1" ht="22.8" customHeight="1" x14ac:dyDescent="0.3">
      <c r="A6" s="139" t="s">
        <v>24</v>
      </c>
      <c r="B6" s="141" t="s">
        <v>46</v>
      </c>
      <c r="C6" s="142"/>
      <c r="D6" s="142"/>
      <c r="E6" s="143"/>
      <c r="F6" s="144" t="s">
        <v>6</v>
      </c>
    </row>
    <row r="7" spans="1:6" s="36" customFormat="1" ht="26.4" customHeight="1" x14ac:dyDescent="0.3">
      <c r="A7" s="140"/>
      <c r="B7" s="39" t="s">
        <v>2</v>
      </c>
      <c r="C7" s="39" t="s">
        <v>3</v>
      </c>
      <c r="D7" s="39" t="s">
        <v>4</v>
      </c>
      <c r="E7" s="39" t="s">
        <v>5</v>
      </c>
      <c r="F7" s="140"/>
    </row>
    <row r="8" spans="1:6" s="36" customFormat="1" ht="31.2" customHeight="1" x14ac:dyDescent="0.3">
      <c r="A8" s="40" t="s">
        <v>60</v>
      </c>
      <c r="B8" s="41">
        <v>0</v>
      </c>
      <c r="C8" s="41">
        <v>0</v>
      </c>
      <c r="D8" s="41">
        <v>50</v>
      </c>
      <c r="E8" s="41">
        <v>243</v>
      </c>
      <c r="F8" s="41">
        <f>B8+C8+D8+E8</f>
        <v>293</v>
      </c>
    </row>
    <row r="9" spans="1:6" s="36" customFormat="1" ht="27.6" customHeight="1" x14ac:dyDescent="0.3">
      <c r="A9" s="10"/>
      <c r="B9" s="10"/>
      <c r="C9" s="10"/>
      <c r="D9" s="10"/>
      <c r="E9" s="10"/>
      <c r="F9" s="10"/>
    </row>
    <row r="10" spans="1:6" x14ac:dyDescent="0.3">
      <c r="A10" s="10"/>
      <c r="B10" s="10"/>
      <c r="C10" s="10"/>
      <c r="D10" s="10"/>
      <c r="E10" s="10"/>
      <c r="F10" s="9"/>
    </row>
    <row r="11" spans="1:6" ht="21.6" customHeight="1" x14ac:dyDescent="0.3">
      <c r="A11" s="132" t="s">
        <v>16</v>
      </c>
      <c r="B11" s="132"/>
      <c r="C11" s="132"/>
      <c r="D11" s="132"/>
      <c r="E11" s="30" t="s">
        <v>17</v>
      </c>
      <c r="F11" s="30"/>
    </row>
    <row r="12" spans="1:6" ht="14.4" x14ac:dyDescent="0.3">
      <c r="A12" s="132" t="s">
        <v>18</v>
      </c>
      <c r="B12" s="132"/>
      <c r="C12" s="132"/>
      <c r="D12" s="132"/>
      <c r="E12" s="30" t="s">
        <v>25</v>
      </c>
      <c r="F12" s="30"/>
    </row>
    <row r="13" spans="1:6" ht="14.4" x14ac:dyDescent="0.3">
      <c r="A13" s="30"/>
      <c r="B13" s="30"/>
      <c r="C13" s="30"/>
      <c r="D13" s="30"/>
      <c r="E13" s="30"/>
      <c r="F13" s="30"/>
    </row>
    <row r="14" spans="1:6" ht="14.4" x14ac:dyDescent="0.3">
      <c r="A14" s="132" t="s">
        <v>19</v>
      </c>
      <c r="B14" s="132"/>
      <c r="C14" s="132"/>
      <c r="D14" s="30"/>
      <c r="E14" s="30" t="s">
        <v>20</v>
      </c>
      <c r="F14" s="30"/>
    </row>
    <row r="15" spans="1:6" ht="14.4" x14ac:dyDescent="0.3">
      <c r="A15" s="30"/>
      <c r="B15" s="30"/>
      <c r="C15" s="30"/>
      <c r="D15" s="30"/>
      <c r="E15" s="5"/>
      <c r="F15" s="6"/>
    </row>
    <row r="16" spans="1:6" ht="27.6" customHeight="1" x14ac:dyDescent="0.3">
      <c r="A16" s="129" t="s">
        <v>63</v>
      </c>
      <c r="B16" s="129"/>
      <c r="C16" s="129"/>
      <c r="D16" s="28"/>
      <c r="E16" s="3"/>
      <c r="F16" s="35" t="s">
        <v>26</v>
      </c>
    </row>
    <row r="17" spans="1:6" ht="14.4" x14ac:dyDescent="0.3">
      <c r="A17" s="32"/>
      <c r="B17" s="32"/>
      <c r="C17" s="26"/>
      <c r="D17" s="26"/>
      <c r="E17" s="1"/>
      <c r="F17" s="29"/>
    </row>
    <row r="18" spans="1:6" ht="11.4" customHeight="1" x14ac:dyDescent="0.3">
      <c r="A18" s="32"/>
      <c r="B18" s="32"/>
      <c r="C18" s="26"/>
      <c r="D18" s="26"/>
      <c r="E18" s="1"/>
      <c r="F18" s="31"/>
    </row>
    <row r="19" spans="1:6" ht="14.4" customHeight="1" x14ac:dyDescent="0.3">
      <c r="A19" s="27" t="s">
        <v>21</v>
      </c>
      <c r="B19" s="27"/>
      <c r="C19" s="27"/>
      <c r="D19" s="27"/>
      <c r="E19" s="5"/>
      <c r="F19" s="5"/>
    </row>
    <row r="20" spans="1:6" ht="14.4" x14ac:dyDescent="0.3">
      <c r="A20" s="129" t="s">
        <v>22</v>
      </c>
      <c r="B20" s="129"/>
      <c r="C20" s="129"/>
      <c r="D20" s="28"/>
      <c r="E20" s="11"/>
      <c r="F20" s="5"/>
    </row>
    <row r="23" spans="1:6" ht="14.4" customHeight="1" x14ac:dyDescent="0.3"/>
    <row r="26" spans="1:6" ht="14.4" customHeight="1" x14ac:dyDescent="0.3"/>
    <row r="27" spans="1:6" ht="23.4" customHeight="1" x14ac:dyDescent="0.3"/>
    <row r="29" spans="1:6" ht="14.4" customHeight="1" x14ac:dyDescent="0.3"/>
  </sheetData>
  <mergeCells count="12">
    <mergeCell ref="A14:C14"/>
    <mergeCell ref="A16:C16"/>
    <mergeCell ref="A20:C20"/>
    <mergeCell ref="A1:F1"/>
    <mergeCell ref="A6:A7"/>
    <mergeCell ref="B6:E6"/>
    <mergeCell ref="F6:F7"/>
    <mergeCell ref="A11:D11"/>
    <mergeCell ref="A2:F2"/>
    <mergeCell ref="A3:F3"/>
    <mergeCell ref="A4:F4"/>
    <mergeCell ref="A12:D1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 3 График за изпълн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nadejda yankova</cp:lastModifiedBy>
  <cp:lastPrinted>2026-07-03T08:30:38Z</cp:lastPrinted>
  <dcterms:created xsi:type="dcterms:W3CDTF">2019-10-11T07:43:52Z</dcterms:created>
  <dcterms:modified xsi:type="dcterms:W3CDTF">2026-08-11T11:29:09Z</dcterms:modified>
</cp:coreProperties>
</file>