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15F585E-DEE8-435E-8430-1FE233232DD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риложение 1" sheetId="2" r:id="rId1"/>
    <sheet name="Приложение 2" sheetId="3" r:id="rId2"/>
    <sheet name="График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2" l="1"/>
  <c r="N47" i="2"/>
  <c r="N46" i="2"/>
  <c r="N42" i="2"/>
  <c r="N43" i="2"/>
  <c r="N44" i="2"/>
  <c r="N41" i="2"/>
  <c r="N45" i="2"/>
  <c r="N39" i="2"/>
  <c r="N40" i="2"/>
  <c r="N38" i="2"/>
  <c r="N34" i="2"/>
  <c r="N28" i="2"/>
  <c r="N29" i="2"/>
  <c r="N27" i="2"/>
  <c r="N25" i="2"/>
  <c r="N24" i="2"/>
  <c r="N21" i="2"/>
  <c r="N22" i="2"/>
  <c r="N20" i="2"/>
  <c r="N36" i="2"/>
  <c r="N35" i="2"/>
  <c r="N31" i="2"/>
  <c r="N32" i="2"/>
  <c r="N33" i="2"/>
  <c r="N30" i="2"/>
  <c r="N23" i="2"/>
  <c r="N18" i="2"/>
  <c r="N19" i="2"/>
  <c r="N17" i="2"/>
  <c r="N26" i="2" s="1"/>
  <c r="N8" i="2"/>
  <c r="N9" i="2"/>
  <c r="N10" i="2"/>
  <c r="N11" i="2"/>
  <c r="N12" i="2"/>
  <c r="N13" i="2"/>
  <c r="N14" i="2"/>
  <c r="N15" i="2"/>
  <c r="N7" i="2"/>
  <c r="N6" i="2"/>
  <c r="L47" i="2"/>
  <c r="L46" i="2"/>
  <c r="L44" i="2"/>
  <c r="L43" i="2"/>
  <c r="L42" i="2"/>
  <c r="L41" i="2"/>
  <c r="L36" i="2"/>
  <c r="L35" i="2"/>
  <c r="L33" i="2"/>
  <c r="L32" i="2"/>
  <c r="L31" i="2"/>
  <c r="L30" i="2"/>
  <c r="L25" i="2"/>
  <c r="L24" i="2"/>
  <c r="L22" i="2"/>
  <c r="L21" i="2"/>
  <c r="L20" i="2"/>
  <c r="L8" i="2"/>
  <c r="L9" i="2"/>
  <c r="L10" i="2"/>
  <c r="L11" i="2"/>
  <c r="L12" i="2"/>
  <c r="L13" i="2"/>
  <c r="L14" i="2"/>
  <c r="L15" i="2"/>
  <c r="L7" i="2"/>
  <c r="J25" i="2"/>
  <c r="M25" i="2" s="1"/>
  <c r="J24" i="2"/>
  <c r="M24" i="2" s="1"/>
  <c r="L45" i="2"/>
  <c r="L40" i="2"/>
  <c r="L39" i="2"/>
  <c r="L38" i="2"/>
  <c r="L34" i="2"/>
  <c r="L29" i="2"/>
  <c r="L28" i="2"/>
  <c r="L27" i="2"/>
  <c r="L23" i="2"/>
  <c r="L19" i="2"/>
  <c r="L18" i="2"/>
  <c r="L17" i="2"/>
  <c r="L6" i="2"/>
  <c r="J47" i="2"/>
  <c r="M47" i="2" s="1"/>
  <c r="J46" i="2"/>
  <c r="M46" i="2" s="1"/>
  <c r="J44" i="2"/>
  <c r="M44" i="2" s="1"/>
  <c r="J43" i="2"/>
  <c r="M43" i="2" s="1"/>
  <c r="J42" i="2"/>
  <c r="M42" i="2" s="1"/>
  <c r="J41" i="2"/>
  <c r="M41" i="2" s="1"/>
  <c r="J36" i="2"/>
  <c r="M36" i="2" s="1"/>
  <c r="J35" i="2"/>
  <c r="M35" i="2" s="1"/>
  <c r="J33" i="2"/>
  <c r="M33" i="2" s="1"/>
  <c r="J32" i="2"/>
  <c r="M32" i="2" s="1"/>
  <c r="J31" i="2"/>
  <c r="M31" i="2" s="1"/>
  <c r="J30" i="2"/>
  <c r="M30" i="2" s="1"/>
  <c r="J22" i="2"/>
  <c r="M22" i="2" s="1"/>
  <c r="J21" i="2"/>
  <c r="M21" i="2" s="1"/>
  <c r="J20" i="2"/>
  <c r="M20" i="2" s="1"/>
  <c r="J8" i="2"/>
  <c r="M8" i="2" s="1"/>
  <c r="J9" i="2"/>
  <c r="M9" i="2" s="1"/>
  <c r="J10" i="2"/>
  <c r="M10" i="2" s="1"/>
  <c r="J11" i="2"/>
  <c r="M11" i="2" s="1"/>
  <c r="J12" i="2"/>
  <c r="M12" i="2" s="1"/>
  <c r="J13" i="2"/>
  <c r="M13" i="2" s="1"/>
  <c r="J14" i="2"/>
  <c r="M14" i="2" s="1"/>
  <c r="J15" i="2"/>
  <c r="M15" i="2" s="1"/>
  <c r="J7" i="2"/>
  <c r="M7" i="2" s="1"/>
  <c r="G45" i="2"/>
  <c r="M45" i="2" s="1"/>
  <c r="G40" i="2"/>
  <c r="M40" i="2" s="1"/>
  <c r="G39" i="2"/>
  <c r="M39" i="2" s="1"/>
  <c r="G38" i="2"/>
  <c r="M38" i="2" s="1"/>
  <c r="G34" i="2"/>
  <c r="M34" i="2" s="1"/>
  <c r="G29" i="2"/>
  <c r="M29" i="2" s="1"/>
  <c r="G28" i="2"/>
  <c r="M28" i="2" s="1"/>
  <c r="G27" i="2"/>
  <c r="M27" i="2" s="1"/>
  <c r="G23" i="2"/>
  <c r="M23" i="2" s="1"/>
  <c r="G19" i="2"/>
  <c r="M19" i="2" s="1"/>
  <c r="G18" i="2"/>
  <c r="M18" i="2" s="1"/>
  <c r="G17" i="2"/>
  <c r="M17" i="2" s="1"/>
  <c r="G6" i="2"/>
  <c r="M6" i="2" s="1"/>
  <c r="K49" i="3"/>
  <c r="K48" i="3"/>
  <c r="J48" i="3"/>
  <c r="E48" i="3"/>
  <c r="D48" i="3"/>
  <c r="K37" i="3"/>
  <c r="J37" i="3"/>
  <c r="E37" i="3"/>
  <c r="D37" i="3"/>
  <c r="K26" i="3"/>
  <c r="J26" i="3"/>
  <c r="E26" i="3"/>
  <c r="D26" i="3"/>
  <c r="K16" i="3"/>
  <c r="J16" i="3"/>
  <c r="J49" i="3" s="1"/>
  <c r="E16" i="3"/>
  <c r="E49" i="3" s="1"/>
  <c r="D16" i="3"/>
  <c r="D49" i="3" s="1"/>
  <c r="E48" i="2"/>
  <c r="D48" i="2"/>
  <c r="E37" i="2"/>
  <c r="D37" i="2"/>
  <c r="E26" i="2"/>
  <c r="D26" i="2"/>
  <c r="E16" i="2"/>
  <c r="E49" i="2" s="1"/>
  <c r="D16" i="2"/>
  <c r="D49" i="2" s="1"/>
  <c r="G11" i="4"/>
  <c r="N16" i="2" l="1"/>
  <c r="N48" i="2"/>
  <c r="N37" i="2"/>
  <c r="L48" i="2"/>
  <c r="L37" i="2"/>
  <c r="L26" i="2"/>
  <c r="L16" i="2"/>
  <c r="M48" i="2"/>
  <c r="M37" i="2"/>
  <c r="M26" i="2"/>
  <c r="M16" i="2"/>
  <c r="S6" i="2"/>
  <c r="N49" i="2" l="1"/>
  <c r="L49" i="2"/>
  <c r="M49" i="2"/>
  <c r="F13" i="4"/>
  <c r="E13" i="4"/>
  <c r="D13" i="4"/>
  <c r="C13" i="4"/>
  <c r="G13" i="4" l="1"/>
</calcChain>
</file>

<file path=xl/sharedStrings.xml><?xml version="1.0" encoding="utf-8"?>
<sst xmlns="http://schemas.openxmlformats.org/spreadsheetml/2006/main" count="221" uniqueCount="58">
  <si>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</si>
  <si>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</si>
  <si>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</si>
  <si>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</si>
  <si>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</si>
  <si>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Начална цена лв./пл.м3 без ДДС</t>
  </si>
  <si>
    <t>Начална цена лв./пр.м3 без ДДС</t>
  </si>
  <si>
    <t>Обща цена. лв. без ДДС</t>
  </si>
  <si>
    <t>Дърва за огрев</t>
  </si>
  <si>
    <t>Всичко за подотдела</t>
  </si>
  <si>
    <t>Трупи за бичене 18-29 см.</t>
  </si>
  <si>
    <t>Средна технологична дървесина</t>
  </si>
  <si>
    <t>към Договор № ……….. \ …………………</t>
  </si>
  <si>
    <t>График за добив на дървесина по тримесечия</t>
  </si>
  <si>
    <t>ОБЩО</t>
  </si>
  <si>
    <t>І</t>
  </si>
  <si>
    <t>ІІ</t>
  </si>
  <si>
    <t>ІІІ</t>
  </si>
  <si>
    <t>ІV</t>
  </si>
  <si>
    <t>ВСИЧКО:</t>
  </si>
  <si>
    <t>кл</t>
  </si>
  <si>
    <t>Дърва-технологична дървесина</t>
  </si>
  <si>
    <t>ОЗМ</t>
  </si>
  <si>
    <t>срлп</t>
  </si>
  <si>
    <t>цр</t>
  </si>
  <si>
    <r>
      <t>тримесечие - 20</t>
    </r>
    <r>
      <rPr>
        <b/>
        <sz val="11"/>
        <color rgb="FFFF0000"/>
        <rFont val="Times New Roman"/>
        <family val="1"/>
        <charset val="204"/>
      </rPr>
      <t>26г</t>
    </r>
    <r>
      <rPr>
        <b/>
        <sz val="11"/>
        <color theme="1"/>
        <rFont val="Times New Roman"/>
        <family val="1"/>
        <charset val="204"/>
      </rPr>
      <t>., пл.куб.м.</t>
    </r>
  </si>
  <si>
    <t>Стъпка на наддаване, лв</t>
  </si>
  <si>
    <t>Начална цена евро/пл.м3 без ДДС</t>
  </si>
  <si>
    <t>Начална цена евро/пр.м3 без ДДС</t>
  </si>
  <si>
    <t>Обща цена евро без ДДС</t>
  </si>
  <si>
    <t>Гаранция за участие, лв 5%</t>
  </si>
  <si>
    <t>Гаранция за участие, евро 5%</t>
  </si>
  <si>
    <t>Стъпка на наддаване, евро</t>
  </si>
  <si>
    <t>Достигната цена евро/пл.м3 без ДДС</t>
  </si>
  <si>
    <t>Достигната цена евро/пр.м3 без ДДС</t>
  </si>
  <si>
    <t>ПРОДАВАЧ:</t>
  </si>
  <si>
    <t>КУПУВАЧ:</t>
  </si>
  <si>
    <t>инж. Симеон Давидков</t>
  </si>
  <si>
    <t>Директор ТП ДЛС "Черни Лом"</t>
  </si>
  <si>
    <t>Главен счетоводител:</t>
  </si>
  <si>
    <t>Юлиан Илиев</t>
  </si>
  <si>
    <t xml:space="preserve">Приложение №2 за обект №2-20-26 </t>
  </si>
  <si>
    <t xml:space="preserve">Приложение №1 за обект №2-21-26 </t>
  </si>
  <si>
    <t>Всичко за Обект №2-21-26</t>
  </si>
  <si>
    <t>341-а</t>
  </si>
  <si>
    <t>бл</t>
  </si>
  <si>
    <t>кгбр</t>
  </si>
  <si>
    <t>365-ж</t>
  </si>
  <si>
    <t>Трупи за бичене 30-49 см.</t>
  </si>
  <si>
    <t>366-р</t>
  </si>
  <si>
    <t>367-е</t>
  </si>
  <si>
    <t xml:space="preserve">Обект № 2-21-26 </t>
  </si>
  <si>
    <t>341-а; 365-ж; 366-р; 367-е</t>
  </si>
  <si>
    <t xml:space="preserve">ПРИЛОЖЕНИЕ № 3 ЗА ОБЕКТ №2-21-26 </t>
  </si>
  <si>
    <t>Достигната цена лв/пл.м3 без ДДС</t>
  </si>
  <si>
    <t>Достигната ценалв/пр.м3 без ДДС</t>
  </si>
  <si>
    <t>Обща цена. евро без ДДС</t>
  </si>
  <si>
    <t>Обща цена лева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</si>
</sst>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rgb="FF000000"/>
      <name val="Cambria"/>
      <family val="1"/>
      <charset val="204"/>
      <scheme val="maj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vertical="top"/>
    </xf>
    <xf numFmtId="1" fontId="3" fillId="0" borderId="6" xfId="1" applyNumberFormat="1" applyFont="1" applyBorder="1" applyAlignment="1">
      <alignment vertical="top"/>
    </xf>
    <xf numFmtId="1" fontId="3" fillId="0" borderId="4" xfId="1" applyNumberFormat="1" applyFont="1" applyBorder="1" applyAlignment="1">
      <alignment vertical="top"/>
    </xf>
    <xf numFmtId="0" fontId="6" fillId="3" borderId="6" xfId="1" applyFont="1" applyFill="1" applyBorder="1"/>
    <xf numFmtId="1" fontId="6" fillId="3" borderId="6" xfId="1" applyNumberFormat="1" applyFont="1" applyFill="1" applyBorder="1"/>
    <xf numFmtId="0" fontId="3" fillId="3" borderId="4" xfId="1" applyFont="1" applyFill="1" applyBorder="1"/>
    <xf numFmtId="2" fontId="6" fillId="3" borderId="6" xfId="1" applyNumberFormat="1" applyFont="1" applyFill="1" applyBorder="1"/>
    <xf numFmtId="0" fontId="7" fillId="4" borderId="10" xfId="0" applyFont="1" applyFill="1" applyBorder="1"/>
    <xf numFmtId="1" fontId="6" fillId="4" borderId="4" xfId="1" applyNumberFormat="1" applyFont="1" applyFill="1" applyBorder="1" applyAlignment="1">
      <alignment vertical="top"/>
    </xf>
    <xf numFmtId="0" fontId="7" fillId="4" borderId="4" xfId="0" applyFont="1" applyFill="1" applyBorder="1"/>
    <xf numFmtId="0" fontId="3" fillId="0" borderId="4" xfId="1" applyFont="1" applyBorder="1" applyAlignment="1">
      <alignment vertical="top"/>
    </xf>
    <xf numFmtId="0" fontId="3" fillId="0" borderId="4" xfId="1" applyFont="1" applyBorder="1"/>
    <xf numFmtId="2" fontId="3" fillId="0" borderId="4" xfId="1" applyNumberFormat="1" applyFont="1" applyBorder="1"/>
    <xf numFmtId="0" fontId="5" fillId="0" borderId="4" xfId="0" applyFont="1" applyBorder="1"/>
    <xf numFmtId="2" fontId="6" fillId="4" borderId="4" xfId="1" applyNumberFormat="1" applyFont="1" applyFill="1" applyBorder="1" applyAlignment="1">
      <alignment vertical="top"/>
    </xf>
    <xf numFmtId="0" fontId="3" fillId="0" borderId="11" xfId="1" applyFont="1" applyBorder="1" applyAlignment="1">
      <alignment vertical="top"/>
    </xf>
    <xf numFmtId="1" fontId="3" fillId="0" borderId="11" xfId="1" applyNumberFormat="1" applyFont="1" applyBorder="1" applyAlignment="1">
      <alignment vertical="top"/>
    </xf>
    <xf numFmtId="2" fontId="3" fillId="0" borderId="8" xfId="1" applyNumberFormat="1" applyFont="1" applyBorder="1"/>
    <xf numFmtId="0" fontId="10" fillId="0" borderId="0" xfId="0" applyFont="1"/>
    <xf numFmtId="0" fontId="11" fillId="0" borderId="0" xfId="0" applyFont="1"/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/>
    <xf numFmtId="2" fontId="3" fillId="0" borderId="6" xfId="1" applyNumberFormat="1" applyFont="1" applyBorder="1"/>
    <xf numFmtId="1" fontId="3" fillId="0" borderId="4" xfId="1" applyNumberFormat="1" applyFont="1" applyBorder="1"/>
    <xf numFmtId="1" fontId="3" fillId="0" borderId="6" xfId="1" applyNumberFormat="1" applyFont="1" applyBorder="1"/>
    <xf numFmtId="0" fontId="5" fillId="0" borderId="6" xfId="0" applyFont="1" applyBorder="1" applyAlignment="1">
      <alignment wrapText="1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top"/>
    </xf>
    <xf numFmtId="0" fontId="3" fillId="5" borderId="20" xfId="1" applyFont="1" applyFill="1" applyBorder="1" applyAlignment="1">
      <alignment vertical="center" wrapText="1"/>
    </xf>
    <xf numFmtId="0" fontId="3" fillId="5" borderId="9" xfId="1" applyFont="1" applyFill="1" applyBorder="1" applyAlignment="1">
      <alignment vertical="top"/>
    </xf>
    <xf numFmtId="0" fontId="6" fillId="5" borderId="6" xfId="1" applyFont="1" applyFill="1" applyBorder="1"/>
    <xf numFmtId="1" fontId="6" fillId="5" borderId="6" xfId="1" applyNumberFormat="1" applyFont="1" applyFill="1" applyBorder="1"/>
    <xf numFmtId="0" fontId="3" fillId="5" borderId="4" xfId="1" applyFont="1" applyFill="1" applyBorder="1"/>
    <xf numFmtId="2" fontId="6" fillId="5" borderId="6" xfId="1" applyNumberFormat="1" applyFont="1" applyFill="1" applyBorder="1"/>
    <xf numFmtId="0" fontId="2" fillId="2" borderId="0" xfId="1" applyFont="1" applyFill="1" applyAlignment="1">
      <alignment horizontal="center" vertical="center" wrapText="1"/>
    </xf>
    <xf numFmtId="0" fontId="3" fillId="3" borderId="6" xfId="1" applyFont="1" applyFill="1" applyBorder="1"/>
    <xf numFmtId="0" fontId="3" fillId="5" borderId="6" xfId="1" applyFont="1" applyFill="1" applyBorder="1"/>
    <xf numFmtId="0" fontId="9" fillId="0" borderId="0" xfId="0" applyFont="1"/>
    <xf numFmtId="0" fontId="13" fillId="0" borderId="0" xfId="0" applyFont="1" applyAlignment="1">
      <alignment horizontal="center" vertical="center" wrapText="1"/>
    </xf>
    <xf numFmtId="2" fontId="3" fillId="0" borderId="11" xfId="1" applyNumberFormat="1" applyFont="1" applyBorder="1"/>
    <xf numFmtId="0" fontId="5" fillId="0" borderId="6" xfId="0" applyFont="1" applyBorder="1"/>
    <xf numFmtId="0" fontId="14" fillId="0" borderId="0" xfId="1" applyFont="1"/>
    <xf numFmtId="0" fontId="11" fillId="0" borderId="4" xfId="0" applyFont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4" xfId="0" applyFont="1" applyFill="1" applyBorder="1"/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opLeftCell="A37" zoomScaleNormal="100" workbookViewId="0">
      <selection activeCell="H43" sqref="H43"/>
    </sheetView>
  </sheetViews>
  <sheetFormatPr defaultRowHeight="15" x14ac:dyDescent="0.25"/>
  <cols>
    <col min="1" max="1" width="10" style="23" customWidth="1"/>
    <col min="2" max="2" width="11.28515625" style="23" customWidth="1"/>
    <col min="3" max="3" width="38.28515625" style="23" customWidth="1"/>
    <col min="4" max="4" width="12.28515625" style="23" customWidth="1"/>
    <col min="5" max="5" width="11.7109375" style="23" customWidth="1"/>
    <col min="6" max="6" width="0.28515625" style="23" hidden="1" customWidth="1"/>
    <col min="7" max="7" width="12.7109375" style="23" customWidth="1"/>
    <col min="8" max="8" width="10.28515625" style="23" customWidth="1"/>
    <col min="9" max="9" width="0.140625" style="23" hidden="1" customWidth="1"/>
    <col min="10" max="10" width="11.5703125" style="23" customWidth="1"/>
    <col min="11" max="11" width="10" style="23" customWidth="1"/>
    <col min="12" max="13" width="12" style="23" customWidth="1"/>
    <col min="14" max="14" width="11.85546875" style="23" customWidth="1"/>
    <col min="15" max="15" width="12" style="23" hidden="1" customWidth="1"/>
    <col min="16" max="17" width="13.5703125" style="23" customWidth="1"/>
    <col min="18" max="18" width="13.7109375" style="23" hidden="1" customWidth="1"/>
    <col min="19" max="19" width="13.140625" style="23" customWidth="1"/>
    <col min="20" max="20" width="12.140625" style="23" customWidth="1"/>
    <col min="21" max="16384" width="9.140625" style="23"/>
  </cols>
  <sheetData>
    <row r="1" spans="1:20" ht="15.75" thickBot="1" x14ac:dyDescent="0.3"/>
    <row r="2" spans="1:20" ht="16.149999999999999" customHeight="1" thickBot="1" x14ac:dyDescent="0.3">
      <c r="C2" s="59" t="s">
        <v>42</v>
      </c>
      <c r="D2" s="60"/>
      <c r="E2" s="60"/>
      <c r="F2" s="60"/>
      <c r="G2" s="60"/>
      <c r="H2" s="60"/>
      <c r="I2" s="61"/>
      <c r="J2" s="43"/>
      <c r="K2" s="43"/>
    </row>
    <row r="3" spans="1:20" ht="16.5" thickBot="1" x14ac:dyDescent="0.3">
      <c r="C3" s="59"/>
      <c r="D3" s="60"/>
      <c r="E3" s="60"/>
      <c r="F3" s="60"/>
      <c r="G3" s="60"/>
      <c r="H3" s="60"/>
      <c r="I3" s="61"/>
      <c r="J3" s="43"/>
      <c r="K3" s="43"/>
    </row>
    <row r="4" spans="1:20" ht="15.75" x14ac:dyDescent="0.25">
      <c r="A4" s="50"/>
      <c r="B4" s="50"/>
      <c r="C4" s="62"/>
      <c r="D4" s="62"/>
      <c r="E4" s="62"/>
      <c r="F4" s="50"/>
      <c r="G4" s="50"/>
      <c r="H4" s="50"/>
      <c r="I4" s="50"/>
      <c r="J4" s="50"/>
      <c r="K4" s="50"/>
      <c r="L4" s="50"/>
      <c r="M4" s="50"/>
      <c r="N4" s="50"/>
    </row>
    <row r="5" spans="1:20" ht="177" customHeight="1" x14ac:dyDescent="0.2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27</v>
      </c>
      <c r="H5" s="2" t="s">
        <v>5</v>
      </c>
      <c r="I5" s="2" t="s">
        <v>6</v>
      </c>
      <c r="J5" s="2" t="s">
        <v>28</v>
      </c>
      <c r="K5" s="2" t="s">
        <v>6</v>
      </c>
      <c r="L5" s="2" t="s">
        <v>7</v>
      </c>
      <c r="M5" s="2" t="s">
        <v>29</v>
      </c>
      <c r="N5" s="2" t="s">
        <v>7</v>
      </c>
      <c r="O5" s="51" t="s">
        <v>30</v>
      </c>
      <c r="P5" s="51" t="s">
        <v>31</v>
      </c>
      <c r="Q5" s="51" t="s">
        <v>30</v>
      </c>
      <c r="R5" s="2" t="s">
        <v>26</v>
      </c>
      <c r="S5" s="2" t="s">
        <v>32</v>
      </c>
      <c r="T5" s="2" t="s">
        <v>26</v>
      </c>
    </row>
    <row r="6" spans="1:20" ht="15.75" x14ac:dyDescent="0.25">
      <c r="A6" s="63" t="s">
        <v>44</v>
      </c>
      <c r="B6" s="17" t="s">
        <v>24</v>
      </c>
      <c r="C6" s="34" t="s">
        <v>10</v>
      </c>
      <c r="D6" s="19">
        <v>13</v>
      </c>
      <c r="E6" s="20"/>
      <c r="F6" s="21">
        <v>63.9</v>
      </c>
      <c r="G6" s="21">
        <f>F6/1.95583</f>
        <v>32.671551208438359</v>
      </c>
      <c r="H6" s="21">
        <v>63.9</v>
      </c>
      <c r="I6" s="21"/>
      <c r="J6" s="21"/>
      <c r="K6" s="21"/>
      <c r="L6" s="21">
        <f>D6*F6</f>
        <v>830.69999999999993</v>
      </c>
      <c r="M6" s="16">
        <f>D6*G6</f>
        <v>424.73016570969867</v>
      </c>
      <c r="N6" s="21">
        <f>D6*F6</f>
        <v>830.69999999999993</v>
      </c>
      <c r="O6" s="65">
        <v>12621.07</v>
      </c>
      <c r="P6" s="65">
        <f>O6/1.95583</f>
        <v>6453.0506230091569</v>
      </c>
      <c r="Q6" s="65">
        <v>12621.07</v>
      </c>
      <c r="R6" s="65">
        <v>2524.98</v>
      </c>
      <c r="S6" s="68">
        <f>R6/1.95583</f>
        <v>1291.0017741828278</v>
      </c>
      <c r="T6" s="65">
        <v>2524.98</v>
      </c>
    </row>
    <row r="7" spans="1:20" ht="15.75" x14ac:dyDescent="0.25">
      <c r="A7" s="64"/>
      <c r="B7" s="17" t="s">
        <v>24</v>
      </c>
      <c r="C7" s="34" t="s">
        <v>11</v>
      </c>
      <c r="D7" s="4">
        <v>390</v>
      </c>
      <c r="E7" s="5">
        <v>650</v>
      </c>
      <c r="F7" s="16"/>
      <c r="G7" s="16"/>
      <c r="H7" s="16"/>
      <c r="I7" s="16">
        <v>36</v>
      </c>
      <c r="J7" s="21">
        <f>I7/1.95583</f>
        <v>18.406507723063864</v>
      </c>
      <c r="K7" s="16">
        <v>36</v>
      </c>
      <c r="L7" s="21">
        <f>E7*I7</f>
        <v>23400</v>
      </c>
      <c r="M7" s="16">
        <f>E7*J7</f>
        <v>11964.230019991512</v>
      </c>
      <c r="N7" s="21">
        <f>E7*I7</f>
        <v>23400</v>
      </c>
      <c r="O7" s="66"/>
      <c r="P7" s="66"/>
      <c r="Q7" s="66"/>
      <c r="R7" s="66"/>
      <c r="S7" s="68"/>
      <c r="T7" s="66"/>
    </row>
    <row r="8" spans="1:20" ht="15.75" x14ac:dyDescent="0.25">
      <c r="A8" s="64"/>
      <c r="B8" s="17" t="s">
        <v>24</v>
      </c>
      <c r="C8" s="34" t="s">
        <v>21</v>
      </c>
      <c r="D8" s="4">
        <v>500</v>
      </c>
      <c r="E8" s="6">
        <v>833</v>
      </c>
      <c r="F8" s="16"/>
      <c r="G8" s="16"/>
      <c r="H8" s="16"/>
      <c r="I8" s="16">
        <v>36</v>
      </c>
      <c r="J8" s="21">
        <f t="shared" ref="J8:J15" si="0">I8/1.95583</f>
        <v>18.406507723063864</v>
      </c>
      <c r="K8" s="16">
        <v>36</v>
      </c>
      <c r="L8" s="21">
        <f t="shared" ref="L8:L15" si="1">E8*I8</f>
        <v>29988</v>
      </c>
      <c r="M8" s="16">
        <f t="shared" ref="M8:M15" si="2">E8*J8</f>
        <v>15332.620933312199</v>
      </c>
      <c r="N8" s="21">
        <f t="shared" ref="N8:N15" si="3">E8*I8</f>
        <v>29988</v>
      </c>
      <c r="O8" s="66"/>
      <c r="P8" s="66"/>
      <c r="Q8" s="66"/>
      <c r="R8" s="66"/>
      <c r="S8" s="68"/>
      <c r="T8" s="66"/>
    </row>
    <row r="9" spans="1:20" ht="15.75" x14ac:dyDescent="0.25">
      <c r="A9" s="64"/>
      <c r="B9" s="17" t="s">
        <v>45</v>
      </c>
      <c r="C9" s="34" t="s">
        <v>21</v>
      </c>
      <c r="D9" s="4">
        <v>50</v>
      </c>
      <c r="E9" s="5">
        <v>83</v>
      </c>
      <c r="F9" s="16"/>
      <c r="G9" s="21"/>
      <c r="H9" s="16"/>
      <c r="I9" s="16">
        <v>36</v>
      </c>
      <c r="J9" s="21">
        <f t="shared" si="0"/>
        <v>18.406507723063864</v>
      </c>
      <c r="K9" s="16">
        <v>36</v>
      </c>
      <c r="L9" s="21">
        <f t="shared" si="1"/>
        <v>2988</v>
      </c>
      <c r="M9" s="16">
        <f t="shared" si="2"/>
        <v>1527.7401410143007</v>
      </c>
      <c r="N9" s="21">
        <f t="shared" si="3"/>
        <v>2988</v>
      </c>
      <c r="O9" s="66"/>
      <c r="P9" s="66"/>
      <c r="Q9" s="66"/>
      <c r="R9" s="66"/>
      <c r="S9" s="68"/>
      <c r="T9" s="66"/>
    </row>
    <row r="10" spans="1:20" ht="15.75" x14ac:dyDescent="0.25">
      <c r="A10" s="64"/>
      <c r="B10" s="17" t="s">
        <v>23</v>
      </c>
      <c r="C10" s="34" t="s">
        <v>21</v>
      </c>
      <c r="D10" s="4">
        <v>64</v>
      </c>
      <c r="E10" s="5">
        <v>107</v>
      </c>
      <c r="F10" s="15"/>
      <c r="G10" s="15"/>
      <c r="H10" s="15"/>
      <c r="I10" s="16">
        <v>20.7</v>
      </c>
      <c r="J10" s="21">
        <f t="shared" si="0"/>
        <v>10.583741940761723</v>
      </c>
      <c r="K10" s="16">
        <v>20.7</v>
      </c>
      <c r="L10" s="21">
        <f t="shared" si="1"/>
        <v>2214.9</v>
      </c>
      <c r="M10" s="16">
        <f t="shared" si="2"/>
        <v>1132.4603876615042</v>
      </c>
      <c r="N10" s="21">
        <f t="shared" si="3"/>
        <v>2214.9</v>
      </c>
      <c r="O10" s="66"/>
      <c r="P10" s="66"/>
      <c r="Q10" s="66"/>
      <c r="R10" s="66"/>
      <c r="S10" s="68"/>
      <c r="T10" s="66"/>
    </row>
    <row r="11" spans="1:20" ht="15.75" x14ac:dyDescent="0.25">
      <c r="A11" s="64"/>
      <c r="B11" s="17" t="s">
        <v>24</v>
      </c>
      <c r="C11" s="34" t="s">
        <v>8</v>
      </c>
      <c r="D11" s="4">
        <v>703</v>
      </c>
      <c r="E11" s="5">
        <v>1278</v>
      </c>
      <c r="F11" s="15"/>
      <c r="G11" s="15"/>
      <c r="H11" s="15"/>
      <c r="I11" s="16">
        <v>36</v>
      </c>
      <c r="J11" s="21">
        <f t="shared" si="0"/>
        <v>18.406507723063864</v>
      </c>
      <c r="K11" s="16">
        <v>36</v>
      </c>
      <c r="L11" s="21">
        <f t="shared" si="1"/>
        <v>46008</v>
      </c>
      <c r="M11" s="16">
        <f t="shared" si="2"/>
        <v>23523.516870075618</v>
      </c>
      <c r="N11" s="21">
        <f t="shared" si="3"/>
        <v>46008</v>
      </c>
      <c r="O11" s="66"/>
      <c r="P11" s="66"/>
      <c r="Q11" s="66"/>
      <c r="R11" s="66"/>
      <c r="S11" s="68"/>
      <c r="T11" s="66"/>
    </row>
    <row r="12" spans="1:20" ht="15.75" x14ac:dyDescent="0.25">
      <c r="A12" s="64"/>
      <c r="B12" s="17" t="s">
        <v>45</v>
      </c>
      <c r="C12" s="34" t="s">
        <v>8</v>
      </c>
      <c r="D12" s="4">
        <v>54</v>
      </c>
      <c r="E12" s="5">
        <v>98</v>
      </c>
      <c r="F12" s="15"/>
      <c r="G12" s="15"/>
      <c r="H12" s="15"/>
      <c r="I12" s="16">
        <v>36</v>
      </c>
      <c r="J12" s="21">
        <f t="shared" si="0"/>
        <v>18.406507723063864</v>
      </c>
      <c r="K12" s="16">
        <v>36</v>
      </c>
      <c r="L12" s="21">
        <f t="shared" si="1"/>
        <v>3528</v>
      </c>
      <c r="M12" s="16">
        <f t="shared" si="2"/>
        <v>1803.8377568602587</v>
      </c>
      <c r="N12" s="21">
        <f t="shared" si="3"/>
        <v>3528</v>
      </c>
      <c r="O12" s="66"/>
      <c r="P12" s="66"/>
      <c r="Q12" s="66"/>
      <c r="R12" s="66"/>
      <c r="S12" s="68"/>
      <c r="T12" s="66"/>
    </row>
    <row r="13" spans="1:20" ht="15.75" x14ac:dyDescent="0.25">
      <c r="A13" s="64"/>
      <c r="B13" s="17" t="s">
        <v>23</v>
      </c>
      <c r="C13" s="34" t="s">
        <v>8</v>
      </c>
      <c r="D13" s="4">
        <v>70</v>
      </c>
      <c r="E13" s="5">
        <v>127</v>
      </c>
      <c r="F13" s="15"/>
      <c r="G13" s="15"/>
      <c r="H13" s="15"/>
      <c r="I13" s="16">
        <v>20.7</v>
      </c>
      <c r="J13" s="21">
        <f t="shared" si="0"/>
        <v>10.583741940761723</v>
      </c>
      <c r="K13" s="16">
        <v>20.7</v>
      </c>
      <c r="L13" s="21">
        <f t="shared" si="1"/>
        <v>2628.9</v>
      </c>
      <c r="M13" s="16">
        <f t="shared" si="2"/>
        <v>1344.1352264767388</v>
      </c>
      <c r="N13" s="21">
        <f t="shared" si="3"/>
        <v>2628.9</v>
      </c>
      <c r="O13" s="66"/>
      <c r="P13" s="66"/>
      <c r="Q13" s="66"/>
      <c r="R13" s="66"/>
      <c r="S13" s="68"/>
      <c r="T13" s="66"/>
    </row>
    <row r="14" spans="1:20" ht="15.75" x14ac:dyDescent="0.25">
      <c r="A14" s="64"/>
      <c r="B14" s="17" t="s">
        <v>20</v>
      </c>
      <c r="C14" s="34" t="s">
        <v>8</v>
      </c>
      <c r="D14" s="4">
        <v>38</v>
      </c>
      <c r="E14" s="5">
        <v>69</v>
      </c>
      <c r="F14" s="15"/>
      <c r="G14" s="15"/>
      <c r="H14" s="15"/>
      <c r="I14" s="16">
        <v>36</v>
      </c>
      <c r="J14" s="21">
        <f t="shared" si="0"/>
        <v>18.406507723063864</v>
      </c>
      <c r="K14" s="16">
        <v>36</v>
      </c>
      <c r="L14" s="21">
        <f t="shared" si="1"/>
        <v>2484</v>
      </c>
      <c r="M14" s="16">
        <f t="shared" si="2"/>
        <v>1270.0490328914066</v>
      </c>
      <c r="N14" s="21">
        <f t="shared" si="3"/>
        <v>2484</v>
      </c>
      <c r="O14" s="66"/>
      <c r="P14" s="66"/>
      <c r="Q14" s="66"/>
      <c r="R14" s="66"/>
      <c r="S14" s="68"/>
      <c r="T14" s="66"/>
    </row>
    <row r="15" spans="1:20" ht="15.75" x14ac:dyDescent="0.25">
      <c r="A15" s="64"/>
      <c r="B15" s="17" t="s">
        <v>46</v>
      </c>
      <c r="C15" s="34" t="s">
        <v>8</v>
      </c>
      <c r="D15" s="4">
        <v>26</v>
      </c>
      <c r="E15" s="5">
        <v>47</v>
      </c>
      <c r="F15" s="15"/>
      <c r="G15" s="15"/>
      <c r="H15" s="15"/>
      <c r="I15" s="16">
        <v>36</v>
      </c>
      <c r="J15" s="21">
        <f t="shared" si="0"/>
        <v>18.406507723063864</v>
      </c>
      <c r="K15" s="16">
        <v>36</v>
      </c>
      <c r="L15" s="21">
        <f t="shared" si="1"/>
        <v>1692</v>
      </c>
      <c r="M15" s="16">
        <f t="shared" si="2"/>
        <v>865.10586298400165</v>
      </c>
      <c r="N15" s="21">
        <f t="shared" si="3"/>
        <v>1692</v>
      </c>
      <c r="O15" s="66"/>
      <c r="P15" s="66"/>
      <c r="Q15" s="66"/>
      <c r="R15" s="66"/>
      <c r="S15" s="68"/>
      <c r="T15" s="66"/>
    </row>
    <row r="16" spans="1:20" ht="15.75" x14ac:dyDescent="0.25">
      <c r="A16" s="35"/>
      <c r="B16" s="36"/>
      <c r="C16" s="7" t="s">
        <v>9</v>
      </c>
      <c r="D16" s="8">
        <f>SUM(D6:D15)</f>
        <v>1908</v>
      </c>
      <c r="E16" s="8">
        <f>SUM(E6:E15)</f>
        <v>3292</v>
      </c>
      <c r="F16" s="9"/>
      <c r="G16" s="9"/>
      <c r="H16" s="9"/>
      <c r="I16" s="9"/>
      <c r="J16" s="44"/>
      <c r="K16" s="9"/>
      <c r="L16" s="10">
        <f>SUM(L6:L15)</f>
        <v>115762.5</v>
      </c>
      <c r="M16" s="10">
        <f>SUM(M6:M15)</f>
        <v>59188.426396977244</v>
      </c>
      <c r="N16" s="10">
        <f>SUM(N6:N15)</f>
        <v>115762.5</v>
      </c>
      <c r="O16" s="66"/>
      <c r="P16" s="66"/>
      <c r="Q16" s="66"/>
      <c r="R16" s="66"/>
      <c r="S16" s="68"/>
      <c r="T16" s="66"/>
    </row>
    <row r="17" spans="1:20" ht="15.75" x14ac:dyDescent="0.25">
      <c r="A17" s="54" t="s">
        <v>47</v>
      </c>
      <c r="B17" s="49" t="s">
        <v>24</v>
      </c>
      <c r="C17" s="34" t="s">
        <v>48</v>
      </c>
      <c r="D17" s="32">
        <v>24</v>
      </c>
      <c r="E17" s="32"/>
      <c r="F17" s="21">
        <v>68.400000000000006</v>
      </c>
      <c r="G17" s="21">
        <f t="shared" ref="G17:G19" si="4">F17/1.95583</f>
        <v>34.972364673821346</v>
      </c>
      <c r="H17" s="21">
        <v>68.400000000000006</v>
      </c>
      <c r="I17" s="16"/>
      <c r="J17" s="21"/>
      <c r="K17" s="16"/>
      <c r="L17" s="21">
        <f t="shared" ref="L17:L19" si="5">D17*F17</f>
        <v>1641.6000000000001</v>
      </c>
      <c r="M17" s="16">
        <f t="shared" ref="M17:M19" si="6">D17*G17</f>
        <v>839.33675217171231</v>
      </c>
      <c r="N17" s="21">
        <f>D17*F17</f>
        <v>1641.6000000000001</v>
      </c>
      <c r="O17" s="66"/>
      <c r="P17" s="66"/>
      <c r="Q17" s="66"/>
      <c r="R17" s="66"/>
      <c r="S17" s="68"/>
      <c r="T17" s="66"/>
    </row>
    <row r="18" spans="1:20" ht="15.75" x14ac:dyDescent="0.25">
      <c r="A18" s="55"/>
      <c r="B18" s="49" t="s">
        <v>24</v>
      </c>
      <c r="C18" s="34" t="s">
        <v>10</v>
      </c>
      <c r="D18" s="32">
        <v>107</v>
      </c>
      <c r="E18" s="32"/>
      <c r="F18" s="16">
        <v>63.9</v>
      </c>
      <c r="G18" s="21">
        <f t="shared" si="4"/>
        <v>32.671551208438359</v>
      </c>
      <c r="H18" s="16">
        <v>63.9</v>
      </c>
      <c r="I18" s="16"/>
      <c r="J18" s="21"/>
      <c r="K18" s="16"/>
      <c r="L18" s="21">
        <f t="shared" si="5"/>
        <v>6837.3</v>
      </c>
      <c r="M18" s="16">
        <f t="shared" si="6"/>
        <v>3495.8559793029044</v>
      </c>
      <c r="N18" s="21">
        <f t="shared" ref="N18:N19" si="7">D18*F18</f>
        <v>6837.3</v>
      </c>
      <c r="O18" s="66"/>
      <c r="P18" s="66"/>
      <c r="Q18" s="66"/>
      <c r="R18" s="66"/>
      <c r="S18" s="68"/>
      <c r="T18" s="66"/>
    </row>
    <row r="19" spans="1:20" ht="15.75" x14ac:dyDescent="0.25">
      <c r="A19" s="55"/>
      <c r="B19" s="49" t="s">
        <v>45</v>
      </c>
      <c r="C19" s="34" t="s">
        <v>10</v>
      </c>
      <c r="D19" s="32">
        <v>3</v>
      </c>
      <c r="E19" s="32"/>
      <c r="F19" s="16">
        <v>68.400000000000006</v>
      </c>
      <c r="G19" s="21">
        <f t="shared" si="4"/>
        <v>34.972364673821346</v>
      </c>
      <c r="H19" s="16">
        <v>68.400000000000006</v>
      </c>
      <c r="I19" s="16"/>
      <c r="J19" s="21"/>
      <c r="K19" s="16"/>
      <c r="L19" s="21">
        <f t="shared" si="5"/>
        <v>205.20000000000002</v>
      </c>
      <c r="M19" s="16">
        <f t="shared" si="6"/>
        <v>104.91709402146404</v>
      </c>
      <c r="N19" s="21">
        <f t="shared" si="7"/>
        <v>205.20000000000002</v>
      </c>
      <c r="O19" s="66"/>
      <c r="P19" s="66"/>
      <c r="Q19" s="66"/>
      <c r="R19" s="66"/>
      <c r="S19" s="68"/>
      <c r="T19" s="66"/>
    </row>
    <row r="20" spans="1:20" ht="15.75" x14ac:dyDescent="0.25">
      <c r="A20" s="55"/>
      <c r="B20" s="49" t="s">
        <v>24</v>
      </c>
      <c r="C20" s="34" t="s">
        <v>11</v>
      </c>
      <c r="D20" s="32">
        <v>15</v>
      </c>
      <c r="E20" s="32">
        <v>25</v>
      </c>
      <c r="F20" s="16"/>
      <c r="G20" s="16"/>
      <c r="H20" s="16"/>
      <c r="I20" s="16">
        <v>36</v>
      </c>
      <c r="J20" s="21">
        <f t="shared" ref="J20:J25" si="8">I20/1.95583</f>
        <v>18.406507723063864</v>
      </c>
      <c r="K20" s="16">
        <v>36</v>
      </c>
      <c r="L20" s="21">
        <f t="shared" ref="L20:L22" si="9">E20*I20</f>
        <v>900</v>
      </c>
      <c r="M20" s="16">
        <f t="shared" ref="M20:M22" si="10">E20*J20</f>
        <v>460.16269307659661</v>
      </c>
      <c r="N20" s="21">
        <f>E20*I20</f>
        <v>900</v>
      </c>
      <c r="O20" s="66"/>
      <c r="P20" s="66"/>
      <c r="Q20" s="66"/>
      <c r="R20" s="66"/>
      <c r="S20" s="68"/>
      <c r="T20" s="66"/>
    </row>
    <row r="21" spans="1:20" ht="15.75" x14ac:dyDescent="0.25">
      <c r="A21" s="55"/>
      <c r="B21" s="49" t="s">
        <v>24</v>
      </c>
      <c r="C21" s="34" t="s">
        <v>21</v>
      </c>
      <c r="D21" s="32">
        <v>80</v>
      </c>
      <c r="E21" s="32">
        <v>133</v>
      </c>
      <c r="F21" s="16"/>
      <c r="G21" s="16"/>
      <c r="H21" s="16"/>
      <c r="I21" s="16">
        <v>36</v>
      </c>
      <c r="J21" s="21">
        <f t="shared" si="8"/>
        <v>18.406507723063864</v>
      </c>
      <c r="K21" s="16">
        <v>36</v>
      </c>
      <c r="L21" s="21">
        <f t="shared" si="9"/>
        <v>4788</v>
      </c>
      <c r="M21" s="16">
        <f t="shared" si="10"/>
        <v>2448.0655271674941</v>
      </c>
      <c r="N21" s="21">
        <f t="shared" ref="N21:N25" si="11">E21*I21</f>
        <v>4788</v>
      </c>
      <c r="O21" s="66"/>
      <c r="P21" s="66"/>
      <c r="Q21" s="66"/>
      <c r="R21" s="66"/>
      <c r="S21" s="68"/>
      <c r="T21" s="66"/>
    </row>
    <row r="22" spans="1:20" ht="15.75" x14ac:dyDescent="0.25">
      <c r="A22" s="55"/>
      <c r="B22" s="49" t="s">
        <v>45</v>
      </c>
      <c r="C22" s="34" t="s">
        <v>21</v>
      </c>
      <c r="D22" s="33">
        <v>10</v>
      </c>
      <c r="E22" s="33">
        <v>17</v>
      </c>
      <c r="F22" s="16"/>
      <c r="G22" s="16"/>
      <c r="H22" s="16"/>
      <c r="I22" s="16">
        <v>36</v>
      </c>
      <c r="J22" s="21">
        <f t="shared" si="8"/>
        <v>18.406507723063864</v>
      </c>
      <c r="K22" s="16">
        <v>36</v>
      </c>
      <c r="L22" s="21">
        <f t="shared" si="9"/>
        <v>612</v>
      </c>
      <c r="M22" s="16">
        <f t="shared" si="10"/>
        <v>312.91063129208567</v>
      </c>
      <c r="N22" s="21">
        <f t="shared" si="11"/>
        <v>612</v>
      </c>
      <c r="O22" s="66"/>
      <c r="P22" s="66"/>
      <c r="Q22" s="66"/>
      <c r="R22" s="66"/>
      <c r="S22" s="68"/>
      <c r="T22" s="66"/>
    </row>
    <row r="23" spans="1:20" ht="15.75" x14ac:dyDescent="0.25">
      <c r="A23" s="55"/>
      <c r="B23" s="49" t="s">
        <v>24</v>
      </c>
      <c r="C23" s="34" t="s">
        <v>22</v>
      </c>
      <c r="D23" s="33">
        <v>24</v>
      </c>
      <c r="E23" s="33"/>
      <c r="F23" s="16">
        <v>59.4</v>
      </c>
      <c r="G23" s="21">
        <f>F23/1.95583</f>
        <v>30.370737743055379</v>
      </c>
      <c r="H23" s="16">
        <v>59.4</v>
      </c>
      <c r="I23" s="16"/>
      <c r="J23" s="48"/>
      <c r="K23" s="16"/>
      <c r="L23" s="21">
        <f>D23*F23</f>
        <v>1425.6</v>
      </c>
      <c r="M23" s="16">
        <f>D23*G23</f>
        <v>728.89770583332916</v>
      </c>
      <c r="N23" s="21">
        <f t="shared" ref="N23" si="12">D23*F23</f>
        <v>1425.6</v>
      </c>
      <c r="O23" s="66"/>
      <c r="P23" s="66"/>
      <c r="Q23" s="66"/>
      <c r="R23" s="66"/>
      <c r="S23" s="68"/>
      <c r="T23" s="66"/>
    </row>
    <row r="24" spans="1:20" ht="15.75" x14ac:dyDescent="0.25">
      <c r="A24" s="55"/>
      <c r="B24" s="49" t="s">
        <v>24</v>
      </c>
      <c r="C24" s="34" t="s">
        <v>8</v>
      </c>
      <c r="D24" s="33">
        <v>100</v>
      </c>
      <c r="E24" s="33">
        <v>182</v>
      </c>
      <c r="F24" s="16"/>
      <c r="G24" s="16"/>
      <c r="H24" s="16"/>
      <c r="I24" s="16">
        <v>36</v>
      </c>
      <c r="J24" s="21">
        <f t="shared" si="8"/>
        <v>18.406507723063864</v>
      </c>
      <c r="K24" s="16">
        <v>36</v>
      </c>
      <c r="L24" s="21">
        <f t="shared" ref="L24:L25" si="13">E24*I24</f>
        <v>6552</v>
      </c>
      <c r="M24" s="16">
        <f t="shared" ref="M24:M25" si="14">E24*J24</f>
        <v>3349.9844055976232</v>
      </c>
      <c r="N24" s="21">
        <f t="shared" si="11"/>
        <v>6552</v>
      </c>
      <c r="O24" s="66"/>
      <c r="P24" s="66"/>
      <c r="Q24" s="66"/>
      <c r="R24" s="66"/>
      <c r="S24" s="68"/>
      <c r="T24" s="66"/>
    </row>
    <row r="25" spans="1:20" ht="15.75" x14ac:dyDescent="0.25">
      <c r="A25" s="56"/>
      <c r="B25" s="49" t="s">
        <v>45</v>
      </c>
      <c r="C25" s="34" t="s">
        <v>8</v>
      </c>
      <c r="D25" s="33">
        <v>18</v>
      </c>
      <c r="E25" s="33">
        <v>33</v>
      </c>
      <c r="F25" s="16"/>
      <c r="G25" s="16"/>
      <c r="H25" s="16"/>
      <c r="I25" s="16">
        <v>36</v>
      </c>
      <c r="J25" s="21">
        <f t="shared" si="8"/>
        <v>18.406507723063864</v>
      </c>
      <c r="K25" s="16">
        <v>36</v>
      </c>
      <c r="L25" s="21">
        <f t="shared" si="13"/>
        <v>1188</v>
      </c>
      <c r="M25" s="16">
        <f t="shared" si="14"/>
        <v>607.41475486110755</v>
      </c>
      <c r="N25" s="21">
        <f t="shared" si="11"/>
        <v>1188</v>
      </c>
      <c r="O25" s="66"/>
      <c r="P25" s="66"/>
      <c r="Q25" s="66"/>
      <c r="R25" s="66"/>
      <c r="S25" s="68"/>
      <c r="T25" s="66"/>
    </row>
    <row r="26" spans="1:20" ht="15.75" x14ac:dyDescent="0.25">
      <c r="A26" s="35"/>
      <c r="B26" s="7"/>
      <c r="C26" s="7" t="s">
        <v>9</v>
      </c>
      <c r="D26" s="8">
        <f>SUM(D17:D25)</f>
        <v>381</v>
      </c>
      <c r="E26" s="8">
        <f>SUM(E17:E25)</f>
        <v>390</v>
      </c>
      <c r="F26" s="9"/>
      <c r="G26" s="9"/>
      <c r="H26" s="9"/>
      <c r="I26" s="9"/>
      <c r="J26" s="44"/>
      <c r="K26" s="9"/>
      <c r="L26" s="10">
        <f>SUM(L17:L25)</f>
        <v>24149.7</v>
      </c>
      <c r="M26" s="10">
        <f>SUM(M17:M25)</f>
        <v>12347.545543324317</v>
      </c>
      <c r="N26" s="10">
        <f>SUM(N17:N25)</f>
        <v>24149.7</v>
      </c>
      <c r="O26" s="66"/>
      <c r="P26" s="66"/>
      <c r="Q26" s="66"/>
      <c r="R26" s="66"/>
      <c r="S26" s="68"/>
      <c r="T26" s="66"/>
    </row>
    <row r="27" spans="1:20" ht="15.75" x14ac:dyDescent="0.25">
      <c r="A27" s="54" t="s">
        <v>49</v>
      </c>
      <c r="B27" s="14" t="s">
        <v>24</v>
      </c>
      <c r="C27" s="34" t="s">
        <v>48</v>
      </c>
      <c r="D27" s="32">
        <v>43</v>
      </c>
      <c r="E27" s="32"/>
      <c r="F27" s="16">
        <v>68.400000000000006</v>
      </c>
      <c r="G27" s="21">
        <f t="shared" ref="G27:G29" si="15">F27/1.95583</f>
        <v>34.972364673821346</v>
      </c>
      <c r="H27" s="16">
        <v>68.400000000000006</v>
      </c>
      <c r="I27" s="16"/>
      <c r="J27" s="21"/>
      <c r="K27" s="16"/>
      <c r="L27" s="21">
        <f t="shared" ref="L27:L29" si="16">D27*F27</f>
        <v>2941.2000000000003</v>
      </c>
      <c r="M27" s="16">
        <f t="shared" ref="M27:M29" si="17">D27*G27</f>
        <v>1503.8116809743178</v>
      </c>
      <c r="N27" s="21">
        <f>D27*F27</f>
        <v>2941.2000000000003</v>
      </c>
      <c r="O27" s="66"/>
      <c r="P27" s="66"/>
      <c r="Q27" s="66"/>
      <c r="R27" s="66"/>
      <c r="S27" s="68"/>
      <c r="T27" s="66"/>
    </row>
    <row r="28" spans="1:20" ht="15.75" x14ac:dyDescent="0.25">
      <c r="A28" s="55"/>
      <c r="B28" s="14" t="s">
        <v>24</v>
      </c>
      <c r="C28" s="34" t="s">
        <v>10</v>
      </c>
      <c r="D28" s="32">
        <v>274</v>
      </c>
      <c r="E28" s="32"/>
      <c r="F28" s="16">
        <v>63.9</v>
      </c>
      <c r="G28" s="21">
        <f t="shared" si="15"/>
        <v>32.671551208438359</v>
      </c>
      <c r="H28" s="16">
        <v>63.9</v>
      </c>
      <c r="I28" s="16"/>
      <c r="J28" s="21"/>
      <c r="K28" s="16"/>
      <c r="L28" s="21">
        <f t="shared" si="16"/>
        <v>17508.599999999999</v>
      </c>
      <c r="M28" s="16">
        <f t="shared" si="17"/>
        <v>8952.0050311121104</v>
      </c>
      <c r="N28" s="21">
        <f t="shared" ref="N28:N29" si="18">D28*F28</f>
        <v>17508.599999999999</v>
      </c>
      <c r="O28" s="66"/>
      <c r="P28" s="66"/>
      <c r="Q28" s="66"/>
      <c r="R28" s="66"/>
      <c r="S28" s="68"/>
      <c r="T28" s="66"/>
    </row>
    <row r="29" spans="1:20" ht="15.75" x14ac:dyDescent="0.25">
      <c r="A29" s="55"/>
      <c r="B29" s="14" t="s">
        <v>45</v>
      </c>
      <c r="C29" s="34" t="s">
        <v>10</v>
      </c>
      <c r="D29" s="33">
        <v>5</v>
      </c>
      <c r="E29" s="33"/>
      <c r="F29" s="16">
        <v>68.400000000000006</v>
      </c>
      <c r="G29" s="21">
        <f t="shared" si="15"/>
        <v>34.972364673821346</v>
      </c>
      <c r="H29" s="16">
        <v>68.400000000000006</v>
      </c>
      <c r="I29" s="16"/>
      <c r="J29" s="21"/>
      <c r="K29" s="16"/>
      <c r="L29" s="21">
        <f t="shared" si="16"/>
        <v>342</v>
      </c>
      <c r="M29" s="16">
        <f t="shared" si="17"/>
        <v>174.86182336910673</v>
      </c>
      <c r="N29" s="21">
        <f t="shared" si="18"/>
        <v>342</v>
      </c>
      <c r="O29" s="66"/>
      <c r="P29" s="66"/>
      <c r="Q29" s="66"/>
      <c r="R29" s="66"/>
      <c r="S29" s="68"/>
      <c r="T29" s="66"/>
    </row>
    <row r="30" spans="1:20" ht="15.75" x14ac:dyDescent="0.25">
      <c r="A30" s="55"/>
      <c r="B30" s="14" t="s">
        <v>24</v>
      </c>
      <c r="C30" s="34" t="s">
        <v>11</v>
      </c>
      <c r="D30" s="33">
        <v>44</v>
      </c>
      <c r="E30" s="33">
        <v>73</v>
      </c>
      <c r="F30" s="16"/>
      <c r="G30" s="16"/>
      <c r="H30" s="16"/>
      <c r="I30" s="16">
        <v>36</v>
      </c>
      <c r="J30" s="21">
        <f t="shared" ref="J30:J33" si="19">I30/1.95583</f>
        <v>18.406507723063864</v>
      </c>
      <c r="K30" s="16">
        <v>36</v>
      </c>
      <c r="L30" s="21">
        <f t="shared" ref="L30:L33" si="20">E30*I30</f>
        <v>2628</v>
      </c>
      <c r="M30" s="16">
        <f t="shared" ref="M30:M33" si="21">E30*J30</f>
        <v>1343.6750637836622</v>
      </c>
      <c r="N30" s="21">
        <f>E30*I30</f>
        <v>2628</v>
      </c>
      <c r="O30" s="66"/>
      <c r="P30" s="66"/>
      <c r="Q30" s="66"/>
      <c r="R30" s="66"/>
      <c r="S30" s="68"/>
      <c r="T30" s="66"/>
    </row>
    <row r="31" spans="1:20" ht="15.75" x14ac:dyDescent="0.25">
      <c r="A31" s="55"/>
      <c r="B31" s="14" t="s">
        <v>45</v>
      </c>
      <c r="C31" s="34" t="s">
        <v>11</v>
      </c>
      <c r="D31" s="33">
        <v>1</v>
      </c>
      <c r="E31" s="33">
        <v>2</v>
      </c>
      <c r="F31" s="16"/>
      <c r="G31" s="16"/>
      <c r="H31" s="16"/>
      <c r="I31" s="16">
        <v>36</v>
      </c>
      <c r="J31" s="21">
        <f t="shared" si="19"/>
        <v>18.406507723063864</v>
      </c>
      <c r="K31" s="16">
        <v>36</v>
      </c>
      <c r="L31" s="21">
        <f t="shared" si="20"/>
        <v>72</v>
      </c>
      <c r="M31" s="16">
        <f t="shared" si="21"/>
        <v>36.813015446127729</v>
      </c>
      <c r="N31" s="21">
        <f t="shared" ref="N31:N36" si="22">E31*I31</f>
        <v>72</v>
      </c>
      <c r="O31" s="66"/>
      <c r="P31" s="66"/>
      <c r="Q31" s="66"/>
      <c r="R31" s="66"/>
      <c r="S31" s="68"/>
      <c r="T31" s="66"/>
    </row>
    <row r="32" spans="1:20" ht="15.75" x14ac:dyDescent="0.25">
      <c r="A32" s="55"/>
      <c r="B32" s="14" t="s">
        <v>24</v>
      </c>
      <c r="C32" s="34" t="s">
        <v>21</v>
      </c>
      <c r="D32" s="33">
        <v>150</v>
      </c>
      <c r="E32" s="33">
        <v>250</v>
      </c>
      <c r="F32" s="16"/>
      <c r="G32" s="16"/>
      <c r="H32" s="16"/>
      <c r="I32" s="16">
        <v>36</v>
      </c>
      <c r="J32" s="21">
        <f t="shared" si="19"/>
        <v>18.406507723063864</v>
      </c>
      <c r="K32" s="16">
        <v>36</v>
      </c>
      <c r="L32" s="21">
        <f t="shared" si="20"/>
        <v>9000</v>
      </c>
      <c r="M32" s="16">
        <f t="shared" si="21"/>
        <v>4601.6269307659659</v>
      </c>
      <c r="N32" s="21">
        <f t="shared" si="22"/>
        <v>9000</v>
      </c>
      <c r="O32" s="66"/>
      <c r="P32" s="66"/>
      <c r="Q32" s="66"/>
      <c r="R32" s="66"/>
      <c r="S32" s="68"/>
      <c r="T32" s="66"/>
    </row>
    <row r="33" spans="1:20" ht="15.75" x14ac:dyDescent="0.25">
      <c r="A33" s="55"/>
      <c r="B33" s="14" t="s">
        <v>45</v>
      </c>
      <c r="C33" s="34" t="s">
        <v>21</v>
      </c>
      <c r="D33" s="33">
        <v>20</v>
      </c>
      <c r="E33" s="33">
        <v>33</v>
      </c>
      <c r="F33" s="16"/>
      <c r="G33" s="16"/>
      <c r="H33" s="16"/>
      <c r="I33" s="16">
        <v>36</v>
      </c>
      <c r="J33" s="21">
        <f t="shared" si="19"/>
        <v>18.406507723063864</v>
      </c>
      <c r="K33" s="16">
        <v>36</v>
      </c>
      <c r="L33" s="21">
        <f t="shared" si="20"/>
        <v>1188</v>
      </c>
      <c r="M33" s="16">
        <f t="shared" si="21"/>
        <v>607.41475486110755</v>
      </c>
      <c r="N33" s="21">
        <f t="shared" si="22"/>
        <v>1188</v>
      </c>
      <c r="O33" s="66"/>
      <c r="P33" s="66"/>
      <c r="Q33" s="66"/>
      <c r="R33" s="66"/>
      <c r="S33" s="68"/>
      <c r="T33" s="66"/>
    </row>
    <row r="34" spans="1:20" ht="15.75" x14ac:dyDescent="0.25">
      <c r="A34" s="55"/>
      <c r="B34" s="14" t="s">
        <v>24</v>
      </c>
      <c r="C34" s="34" t="s">
        <v>22</v>
      </c>
      <c r="D34" s="33">
        <v>57</v>
      </c>
      <c r="E34" s="33"/>
      <c r="F34" s="16">
        <v>59.4</v>
      </c>
      <c r="G34" s="21">
        <f>F34/1.95583</f>
        <v>30.370737743055379</v>
      </c>
      <c r="H34" s="16">
        <v>59.4</v>
      </c>
      <c r="I34" s="16"/>
      <c r="J34" s="48"/>
      <c r="K34" s="16"/>
      <c r="L34" s="21">
        <f>D34*F34</f>
        <v>3385.7999999999997</v>
      </c>
      <c r="M34" s="16">
        <f>D34*G34</f>
        <v>1731.1320513541566</v>
      </c>
      <c r="N34" s="21">
        <f>D34*F34</f>
        <v>3385.7999999999997</v>
      </c>
      <c r="O34" s="66"/>
      <c r="P34" s="66"/>
      <c r="Q34" s="66"/>
      <c r="R34" s="66"/>
      <c r="S34" s="68"/>
      <c r="T34" s="66"/>
    </row>
    <row r="35" spans="1:20" ht="15.75" x14ac:dyDescent="0.25">
      <c r="A35" s="55"/>
      <c r="B35" s="14" t="s">
        <v>24</v>
      </c>
      <c r="C35" s="34" t="s">
        <v>8</v>
      </c>
      <c r="D35" s="33">
        <v>250</v>
      </c>
      <c r="E35" s="33">
        <v>455</v>
      </c>
      <c r="F35" s="16"/>
      <c r="G35" s="16"/>
      <c r="H35" s="16"/>
      <c r="I35" s="16">
        <v>36</v>
      </c>
      <c r="J35" s="21">
        <f t="shared" ref="J35:J36" si="23">I35/1.95583</f>
        <v>18.406507723063864</v>
      </c>
      <c r="K35" s="16">
        <v>36</v>
      </c>
      <c r="L35" s="21">
        <f t="shared" ref="L35:L36" si="24">E35*I35</f>
        <v>16380</v>
      </c>
      <c r="M35" s="16">
        <f t="shared" ref="M35:M36" si="25">E35*J35</f>
        <v>8374.9610139940578</v>
      </c>
      <c r="N35" s="21">
        <f t="shared" si="22"/>
        <v>16380</v>
      </c>
      <c r="O35" s="66"/>
      <c r="P35" s="66"/>
      <c r="Q35" s="66"/>
      <c r="R35" s="66"/>
      <c r="S35" s="68"/>
      <c r="T35" s="66"/>
    </row>
    <row r="36" spans="1:20" ht="15.75" x14ac:dyDescent="0.25">
      <c r="A36" s="56"/>
      <c r="B36" s="14" t="s">
        <v>45</v>
      </c>
      <c r="C36" s="34" t="s">
        <v>8</v>
      </c>
      <c r="D36" s="33">
        <v>22</v>
      </c>
      <c r="E36" s="33">
        <v>40</v>
      </c>
      <c r="F36" s="16"/>
      <c r="G36" s="16"/>
      <c r="H36" s="16"/>
      <c r="I36" s="16">
        <v>36</v>
      </c>
      <c r="J36" s="21">
        <f t="shared" si="23"/>
        <v>18.406507723063864</v>
      </c>
      <c r="K36" s="16">
        <v>36</v>
      </c>
      <c r="L36" s="21">
        <f t="shared" si="24"/>
        <v>1440</v>
      </c>
      <c r="M36" s="16">
        <f t="shared" si="25"/>
        <v>736.2603089225546</v>
      </c>
      <c r="N36" s="21">
        <f t="shared" si="22"/>
        <v>1440</v>
      </c>
      <c r="O36" s="66"/>
      <c r="P36" s="66"/>
      <c r="Q36" s="66"/>
      <c r="R36" s="66"/>
      <c r="S36" s="68"/>
      <c r="T36" s="66"/>
    </row>
    <row r="37" spans="1:20" ht="15.75" x14ac:dyDescent="0.25">
      <c r="A37" s="37"/>
      <c r="B37" s="38"/>
      <c r="C37" s="39"/>
      <c r="D37" s="40">
        <f>SUM(D27:D36)</f>
        <v>866</v>
      </c>
      <c r="E37" s="40">
        <f>SUM(E27:E36)</f>
        <v>853</v>
      </c>
      <c r="F37" s="41"/>
      <c r="G37" s="41"/>
      <c r="H37" s="41"/>
      <c r="I37" s="41"/>
      <c r="J37" s="45"/>
      <c r="K37" s="41"/>
      <c r="L37" s="42">
        <f>SUM(L27:L36)</f>
        <v>54885.600000000006</v>
      </c>
      <c r="M37" s="42">
        <f>SUM(M27:M36)</f>
        <v>28062.561674583168</v>
      </c>
      <c r="N37" s="42">
        <f>SUM(N27:N36)</f>
        <v>54885.600000000006</v>
      </c>
      <c r="O37" s="66"/>
      <c r="P37" s="66"/>
      <c r="Q37" s="66"/>
      <c r="R37" s="66"/>
      <c r="S37" s="68"/>
      <c r="T37" s="66"/>
    </row>
    <row r="38" spans="1:20" ht="15.75" x14ac:dyDescent="0.25">
      <c r="A38" s="54" t="s">
        <v>50</v>
      </c>
      <c r="B38" s="14" t="s">
        <v>24</v>
      </c>
      <c r="C38" s="34" t="s">
        <v>48</v>
      </c>
      <c r="D38" s="32">
        <v>48</v>
      </c>
      <c r="E38" s="32"/>
      <c r="F38" s="16">
        <v>68.400000000000006</v>
      </c>
      <c r="G38" s="21">
        <f t="shared" ref="G38:G40" si="26">F38/1.95583</f>
        <v>34.972364673821346</v>
      </c>
      <c r="H38" s="16">
        <v>68.400000000000006</v>
      </c>
      <c r="I38" s="16"/>
      <c r="J38" s="21"/>
      <c r="K38" s="16"/>
      <c r="L38" s="21">
        <f t="shared" ref="L38:L40" si="27">D38*F38</f>
        <v>3283.2000000000003</v>
      </c>
      <c r="M38" s="16">
        <f t="shared" ref="M38:M40" si="28">D38*G38</f>
        <v>1678.6735043434246</v>
      </c>
      <c r="N38" s="21">
        <f>D38*F38</f>
        <v>3283.2000000000003</v>
      </c>
      <c r="O38" s="66"/>
      <c r="P38" s="66"/>
      <c r="Q38" s="66"/>
      <c r="R38" s="66"/>
      <c r="S38" s="68"/>
      <c r="T38" s="66"/>
    </row>
    <row r="39" spans="1:20" ht="15.75" x14ac:dyDescent="0.25">
      <c r="A39" s="55"/>
      <c r="B39" s="14" t="s">
        <v>24</v>
      </c>
      <c r="C39" s="34" t="s">
        <v>10</v>
      </c>
      <c r="D39" s="32">
        <v>266</v>
      </c>
      <c r="E39" s="32"/>
      <c r="F39" s="16">
        <v>63.9</v>
      </c>
      <c r="G39" s="21">
        <f t="shared" si="26"/>
        <v>32.671551208438359</v>
      </c>
      <c r="H39" s="16">
        <v>63.9</v>
      </c>
      <c r="I39" s="16"/>
      <c r="J39" s="21"/>
      <c r="K39" s="16"/>
      <c r="L39" s="21">
        <f t="shared" si="27"/>
        <v>16997.399999999998</v>
      </c>
      <c r="M39" s="16">
        <f t="shared" si="28"/>
        <v>8690.6326214446035</v>
      </c>
      <c r="N39" s="21">
        <f t="shared" ref="N39:N40" si="29">D39*F39</f>
        <v>16997.399999999998</v>
      </c>
      <c r="O39" s="66"/>
      <c r="P39" s="66"/>
      <c r="Q39" s="66"/>
      <c r="R39" s="66"/>
      <c r="S39" s="68"/>
      <c r="T39" s="66"/>
    </row>
    <row r="40" spans="1:20" ht="15.75" x14ac:dyDescent="0.25">
      <c r="A40" s="55"/>
      <c r="B40" s="14" t="s">
        <v>45</v>
      </c>
      <c r="C40" s="34" t="s">
        <v>10</v>
      </c>
      <c r="D40" s="33">
        <v>5</v>
      </c>
      <c r="E40" s="33"/>
      <c r="F40" s="16">
        <v>68.400000000000006</v>
      </c>
      <c r="G40" s="21">
        <f t="shared" si="26"/>
        <v>34.972364673821346</v>
      </c>
      <c r="H40" s="16">
        <v>68.400000000000006</v>
      </c>
      <c r="I40" s="16"/>
      <c r="J40" s="21"/>
      <c r="K40" s="16"/>
      <c r="L40" s="21">
        <f t="shared" si="27"/>
        <v>342</v>
      </c>
      <c r="M40" s="16">
        <f t="shared" si="28"/>
        <v>174.86182336910673</v>
      </c>
      <c r="N40" s="21">
        <f t="shared" si="29"/>
        <v>342</v>
      </c>
      <c r="O40" s="66"/>
      <c r="P40" s="66"/>
      <c r="Q40" s="66"/>
      <c r="R40" s="66"/>
      <c r="S40" s="68"/>
      <c r="T40" s="66"/>
    </row>
    <row r="41" spans="1:20" ht="15.75" x14ac:dyDescent="0.25">
      <c r="A41" s="55"/>
      <c r="B41" s="14" t="s">
        <v>24</v>
      </c>
      <c r="C41" s="34" t="s">
        <v>11</v>
      </c>
      <c r="D41" s="33">
        <v>36</v>
      </c>
      <c r="E41" s="33">
        <v>60</v>
      </c>
      <c r="F41" s="16"/>
      <c r="G41" s="16"/>
      <c r="H41" s="16"/>
      <c r="I41" s="16">
        <v>36</v>
      </c>
      <c r="J41" s="21">
        <f t="shared" ref="J41:J44" si="30">I41/1.95583</f>
        <v>18.406507723063864</v>
      </c>
      <c r="K41" s="16">
        <v>36</v>
      </c>
      <c r="L41" s="21">
        <f t="shared" ref="L41:L44" si="31">E41*I41</f>
        <v>2160</v>
      </c>
      <c r="M41" s="16">
        <f t="shared" ref="M41:M44" si="32">E41*J41</f>
        <v>1104.390463383832</v>
      </c>
      <c r="N41" s="21">
        <f>E41*I41</f>
        <v>2160</v>
      </c>
      <c r="O41" s="66"/>
      <c r="P41" s="66"/>
      <c r="Q41" s="66"/>
      <c r="R41" s="66"/>
      <c r="S41" s="68"/>
      <c r="T41" s="66"/>
    </row>
    <row r="42" spans="1:20" ht="15.75" x14ac:dyDescent="0.25">
      <c r="A42" s="55"/>
      <c r="B42" s="14" t="s">
        <v>45</v>
      </c>
      <c r="C42" s="34" t="s">
        <v>11</v>
      </c>
      <c r="D42" s="33">
        <v>2</v>
      </c>
      <c r="E42" s="33">
        <v>3</v>
      </c>
      <c r="F42" s="16"/>
      <c r="G42" s="16"/>
      <c r="H42" s="16"/>
      <c r="I42" s="16">
        <v>36</v>
      </c>
      <c r="J42" s="21">
        <f t="shared" si="30"/>
        <v>18.406507723063864</v>
      </c>
      <c r="K42" s="16">
        <v>36</v>
      </c>
      <c r="L42" s="21">
        <f t="shared" si="31"/>
        <v>108</v>
      </c>
      <c r="M42" s="16">
        <f t="shared" si="32"/>
        <v>55.219523169191589</v>
      </c>
      <c r="N42" s="21">
        <f t="shared" ref="N42:N44" si="33">E42*I42</f>
        <v>108</v>
      </c>
      <c r="O42" s="66"/>
      <c r="P42" s="66"/>
      <c r="Q42" s="66"/>
      <c r="R42" s="66"/>
      <c r="S42" s="68"/>
      <c r="T42" s="66"/>
    </row>
    <row r="43" spans="1:20" ht="15.75" x14ac:dyDescent="0.25">
      <c r="A43" s="55"/>
      <c r="B43" s="14" t="s">
        <v>24</v>
      </c>
      <c r="C43" s="34" t="s">
        <v>21</v>
      </c>
      <c r="D43" s="33">
        <v>200</v>
      </c>
      <c r="E43" s="33">
        <v>333</v>
      </c>
      <c r="F43" s="16"/>
      <c r="G43" s="16"/>
      <c r="H43" s="16"/>
      <c r="I43" s="16">
        <v>36</v>
      </c>
      <c r="J43" s="21">
        <f t="shared" si="30"/>
        <v>18.406507723063864</v>
      </c>
      <c r="K43" s="16">
        <v>36</v>
      </c>
      <c r="L43" s="21">
        <f t="shared" si="31"/>
        <v>11988</v>
      </c>
      <c r="M43" s="16">
        <f t="shared" si="32"/>
        <v>6129.367071780267</v>
      </c>
      <c r="N43" s="21">
        <f t="shared" si="33"/>
        <v>11988</v>
      </c>
      <c r="O43" s="66"/>
      <c r="P43" s="66"/>
      <c r="Q43" s="66"/>
      <c r="R43" s="66"/>
      <c r="S43" s="68"/>
      <c r="T43" s="66"/>
    </row>
    <row r="44" spans="1:20" ht="15.75" x14ac:dyDescent="0.25">
      <c r="A44" s="55"/>
      <c r="B44" s="14" t="s">
        <v>45</v>
      </c>
      <c r="C44" s="34" t="s">
        <v>21</v>
      </c>
      <c r="D44" s="33">
        <v>30</v>
      </c>
      <c r="E44" s="33">
        <v>50</v>
      </c>
      <c r="F44" s="16"/>
      <c r="G44" s="16"/>
      <c r="H44" s="16"/>
      <c r="I44" s="16">
        <v>36</v>
      </c>
      <c r="J44" s="21">
        <f t="shared" si="30"/>
        <v>18.406507723063864</v>
      </c>
      <c r="K44" s="16">
        <v>36</v>
      </c>
      <c r="L44" s="21">
        <f t="shared" si="31"/>
        <v>1800</v>
      </c>
      <c r="M44" s="16">
        <f t="shared" si="32"/>
        <v>920.32538615319322</v>
      </c>
      <c r="N44" s="21">
        <f t="shared" si="33"/>
        <v>1800</v>
      </c>
      <c r="O44" s="66"/>
      <c r="P44" s="66"/>
      <c r="Q44" s="66"/>
      <c r="R44" s="66"/>
      <c r="S44" s="68"/>
      <c r="T44" s="66"/>
    </row>
    <row r="45" spans="1:20" ht="15.75" x14ac:dyDescent="0.25">
      <c r="A45" s="55"/>
      <c r="B45" s="14" t="s">
        <v>24</v>
      </c>
      <c r="C45" s="34" t="s">
        <v>22</v>
      </c>
      <c r="D45" s="33">
        <v>52</v>
      </c>
      <c r="E45" s="33"/>
      <c r="F45" s="16">
        <v>59.4</v>
      </c>
      <c r="G45" s="21">
        <f>F45/1.95583</f>
        <v>30.370737743055379</v>
      </c>
      <c r="H45" s="16">
        <v>59.4</v>
      </c>
      <c r="I45" s="16"/>
      <c r="J45" s="48"/>
      <c r="K45" s="16"/>
      <c r="L45" s="21">
        <f>D45*F45</f>
        <v>3088.7999999999997</v>
      </c>
      <c r="M45" s="16">
        <f>D45*G45</f>
        <v>1579.2783626388798</v>
      </c>
      <c r="N45" s="21">
        <f>D45*F45</f>
        <v>3088.7999999999997</v>
      </c>
      <c r="O45" s="66"/>
      <c r="P45" s="66"/>
      <c r="Q45" s="66"/>
      <c r="R45" s="66"/>
      <c r="S45" s="68"/>
      <c r="T45" s="66"/>
    </row>
    <row r="46" spans="1:20" ht="15.75" x14ac:dyDescent="0.25">
      <c r="A46" s="55"/>
      <c r="B46" s="14" t="s">
        <v>24</v>
      </c>
      <c r="C46" s="34" t="s">
        <v>8</v>
      </c>
      <c r="D46" s="33">
        <v>240</v>
      </c>
      <c r="E46" s="33">
        <v>436</v>
      </c>
      <c r="F46" s="16"/>
      <c r="G46" s="16"/>
      <c r="H46" s="16"/>
      <c r="I46" s="16">
        <v>36</v>
      </c>
      <c r="J46" s="21">
        <f t="shared" ref="J46:J47" si="34">I46/1.95583</f>
        <v>18.406507723063864</v>
      </c>
      <c r="K46" s="16">
        <v>36</v>
      </c>
      <c r="L46" s="21">
        <f t="shared" ref="L46:L47" si="35">E46*I46</f>
        <v>15696</v>
      </c>
      <c r="M46" s="16">
        <f t="shared" ref="M46:M47" si="36">E46*J46</f>
        <v>8025.2373672558451</v>
      </c>
      <c r="N46" s="21">
        <f>E46*I46</f>
        <v>15696</v>
      </c>
      <c r="O46" s="66"/>
      <c r="P46" s="66"/>
      <c r="Q46" s="66"/>
      <c r="R46" s="66"/>
      <c r="S46" s="68"/>
      <c r="T46" s="66"/>
    </row>
    <row r="47" spans="1:20" ht="15.75" x14ac:dyDescent="0.25">
      <c r="A47" s="56"/>
      <c r="B47" s="14" t="s">
        <v>45</v>
      </c>
      <c r="C47" s="34" t="s">
        <v>8</v>
      </c>
      <c r="D47" s="33">
        <v>33</v>
      </c>
      <c r="E47" s="33">
        <v>60</v>
      </c>
      <c r="F47" s="16"/>
      <c r="G47" s="16"/>
      <c r="H47" s="16"/>
      <c r="I47" s="16">
        <v>36</v>
      </c>
      <c r="J47" s="21">
        <f t="shared" si="34"/>
        <v>18.406507723063864</v>
      </c>
      <c r="K47" s="16">
        <v>36</v>
      </c>
      <c r="L47" s="21">
        <f t="shared" si="35"/>
        <v>2160</v>
      </c>
      <c r="M47" s="16">
        <f t="shared" si="36"/>
        <v>1104.390463383832</v>
      </c>
      <c r="N47" s="21">
        <f>E47*I47</f>
        <v>2160</v>
      </c>
      <c r="O47" s="66"/>
      <c r="P47" s="66"/>
      <c r="Q47" s="66"/>
      <c r="R47" s="66"/>
      <c r="S47" s="68"/>
      <c r="T47" s="66"/>
    </row>
    <row r="48" spans="1:20" ht="15.75" x14ac:dyDescent="0.25">
      <c r="A48" s="37"/>
      <c r="B48" s="38"/>
      <c r="C48" s="39"/>
      <c r="D48" s="40">
        <f>SUM(D38:D47)</f>
        <v>912</v>
      </c>
      <c r="E48" s="40">
        <f>SUM(E38:E47)</f>
        <v>942</v>
      </c>
      <c r="F48" s="41"/>
      <c r="G48" s="41"/>
      <c r="H48" s="41"/>
      <c r="I48" s="41"/>
      <c r="J48" s="45"/>
      <c r="K48" s="41"/>
      <c r="L48" s="42">
        <f>SUM(L38:L47)</f>
        <v>57623.4</v>
      </c>
      <c r="M48" s="42">
        <f>SUM(M38:M47)</f>
        <v>29462.376586922179</v>
      </c>
      <c r="N48" s="42">
        <f>SUM(N38:N47)</f>
        <v>57623.4</v>
      </c>
      <c r="O48" s="66"/>
      <c r="P48" s="66"/>
      <c r="Q48" s="66"/>
      <c r="R48" s="66"/>
      <c r="S48" s="68"/>
      <c r="T48" s="66"/>
    </row>
    <row r="49" spans="1:20" ht="15.75" x14ac:dyDescent="0.25">
      <c r="A49" s="52"/>
      <c r="B49" s="57" t="s">
        <v>43</v>
      </c>
      <c r="C49" s="58"/>
      <c r="D49" s="12">
        <f>SUM(+D16+D26+D37+D48)</f>
        <v>4067</v>
      </c>
      <c r="E49" s="12">
        <f>SUM(+E16+E26+E37+E48)</f>
        <v>5477</v>
      </c>
      <c r="F49" s="53"/>
      <c r="G49" s="53"/>
      <c r="H49" s="53"/>
      <c r="I49" s="53"/>
      <c r="J49" s="53"/>
      <c r="K49" s="53"/>
      <c r="L49" s="18">
        <f>SUM(+L16+L26+L37+L48)</f>
        <v>252421.2</v>
      </c>
      <c r="M49" s="18">
        <f>SUM(+M16+M26+M37+M48)</f>
        <v>129060.91020180691</v>
      </c>
      <c r="N49" s="18">
        <f>SUM(+N16+N26+N37+N48)</f>
        <v>252421.2</v>
      </c>
      <c r="O49" s="67"/>
      <c r="P49" s="67"/>
      <c r="Q49" s="67"/>
      <c r="R49" s="67"/>
      <c r="S49" s="68"/>
      <c r="T49" s="67"/>
    </row>
  </sheetData>
  <mergeCells count="14">
    <mergeCell ref="C2:I2"/>
    <mergeCell ref="C3:I3"/>
    <mergeCell ref="C4:E4"/>
    <mergeCell ref="B49:C49"/>
    <mergeCell ref="P6:P49"/>
    <mergeCell ref="O6:O49"/>
    <mergeCell ref="T6:T49"/>
    <mergeCell ref="A6:A15"/>
    <mergeCell ref="A17:A25"/>
    <mergeCell ref="A27:A36"/>
    <mergeCell ref="A38:A47"/>
    <mergeCell ref="S6:S49"/>
    <mergeCell ref="R6:R49"/>
    <mergeCell ref="Q6:Q4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topLeftCell="A22" zoomScaleNormal="100" workbookViewId="0">
      <selection activeCell="J6" sqref="J6"/>
    </sheetView>
  </sheetViews>
  <sheetFormatPr defaultRowHeight="15" x14ac:dyDescent="0.25"/>
  <cols>
    <col min="1" max="1" width="10" customWidth="1"/>
    <col min="2" max="2" width="11.28515625" customWidth="1"/>
    <col min="3" max="3" width="38.28515625" customWidth="1"/>
    <col min="4" max="4" width="12.28515625" customWidth="1"/>
    <col min="5" max="5" width="11.85546875" customWidth="1"/>
    <col min="6" max="6" width="10.42578125" customWidth="1"/>
    <col min="7" max="7" width="12.85546875" customWidth="1"/>
    <col min="8" max="8" width="12" customWidth="1"/>
    <col min="9" max="9" width="13.7109375" customWidth="1"/>
    <col min="10" max="10" width="12" customWidth="1"/>
    <col min="11" max="11" width="11.5703125" customWidth="1"/>
  </cols>
  <sheetData>
    <row r="1" spans="1:11" ht="15.75" thickBot="1" x14ac:dyDescent="0.3"/>
    <row r="2" spans="1:11" ht="16.149999999999999" customHeight="1" thickBot="1" x14ac:dyDescent="0.3">
      <c r="C2" s="59" t="s">
        <v>41</v>
      </c>
      <c r="D2" s="60"/>
      <c r="E2" s="60"/>
      <c r="F2" s="60"/>
      <c r="G2" s="60"/>
      <c r="H2" s="61"/>
      <c r="I2" s="43"/>
    </row>
    <row r="3" spans="1:11" ht="16.5" thickBot="1" x14ac:dyDescent="0.3">
      <c r="C3" s="59"/>
      <c r="D3" s="60"/>
      <c r="E3" s="60"/>
      <c r="F3" s="60"/>
      <c r="G3" s="60"/>
      <c r="H3" s="61"/>
      <c r="I3" s="43"/>
    </row>
    <row r="4" spans="1:11" ht="15.75" x14ac:dyDescent="0.25">
      <c r="A4" s="1"/>
      <c r="B4" s="1"/>
      <c r="C4" s="62"/>
      <c r="D4" s="62"/>
      <c r="E4" s="62"/>
      <c r="F4" s="1"/>
      <c r="G4" s="1"/>
      <c r="H4" s="1"/>
      <c r="I4" s="1"/>
      <c r="J4" s="1"/>
    </row>
    <row r="5" spans="1:11" ht="78.75" x14ac:dyDescent="0.2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33</v>
      </c>
      <c r="G5" s="2" t="s">
        <v>54</v>
      </c>
      <c r="H5" s="2" t="s">
        <v>34</v>
      </c>
      <c r="I5" s="2" t="s">
        <v>55</v>
      </c>
      <c r="J5" s="2" t="s">
        <v>56</v>
      </c>
      <c r="K5" s="2" t="s">
        <v>57</v>
      </c>
    </row>
    <row r="6" spans="1:11" ht="15.75" x14ac:dyDescent="0.25">
      <c r="A6" s="63" t="s">
        <v>44</v>
      </c>
      <c r="B6" s="17" t="s">
        <v>24</v>
      </c>
      <c r="C6" s="34" t="s">
        <v>10</v>
      </c>
      <c r="D6" s="19">
        <v>13</v>
      </c>
      <c r="E6" s="20"/>
      <c r="F6" s="21"/>
      <c r="G6" s="21"/>
      <c r="H6" s="21"/>
      <c r="I6" s="21"/>
      <c r="J6" s="21"/>
      <c r="K6" s="16"/>
    </row>
    <row r="7" spans="1:11" ht="15.75" x14ac:dyDescent="0.25">
      <c r="A7" s="64"/>
      <c r="B7" s="17" t="s">
        <v>24</v>
      </c>
      <c r="C7" s="34" t="s">
        <v>11</v>
      </c>
      <c r="D7" s="4">
        <v>390</v>
      </c>
      <c r="E7" s="5">
        <v>650</v>
      </c>
      <c r="F7" s="16"/>
      <c r="G7" s="16"/>
      <c r="H7" s="16"/>
      <c r="I7" s="21"/>
      <c r="J7" s="21"/>
      <c r="K7" s="16"/>
    </row>
    <row r="8" spans="1:11" ht="15.75" x14ac:dyDescent="0.25">
      <c r="A8" s="64"/>
      <c r="B8" s="17" t="s">
        <v>24</v>
      </c>
      <c r="C8" s="34" t="s">
        <v>21</v>
      </c>
      <c r="D8" s="4">
        <v>500</v>
      </c>
      <c r="E8" s="6">
        <v>833</v>
      </c>
      <c r="F8" s="16"/>
      <c r="G8" s="16"/>
      <c r="H8" s="16"/>
      <c r="I8" s="21"/>
      <c r="J8" s="21"/>
      <c r="K8" s="16"/>
    </row>
    <row r="9" spans="1:11" ht="15.75" x14ac:dyDescent="0.25">
      <c r="A9" s="64"/>
      <c r="B9" s="17" t="s">
        <v>45</v>
      </c>
      <c r="C9" s="34" t="s">
        <v>21</v>
      </c>
      <c r="D9" s="4">
        <v>50</v>
      </c>
      <c r="E9" s="5">
        <v>83</v>
      </c>
      <c r="F9" s="16"/>
      <c r="G9" s="21"/>
      <c r="H9" s="16"/>
      <c r="I9" s="21"/>
      <c r="J9" s="21"/>
      <c r="K9" s="16"/>
    </row>
    <row r="10" spans="1:11" ht="15.75" x14ac:dyDescent="0.25">
      <c r="A10" s="64"/>
      <c r="B10" s="17" t="s">
        <v>23</v>
      </c>
      <c r="C10" s="34" t="s">
        <v>21</v>
      </c>
      <c r="D10" s="4">
        <v>64</v>
      </c>
      <c r="E10" s="5">
        <v>107</v>
      </c>
      <c r="F10" s="15"/>
      <c r="G10" s="15"/>
      <c r="H10" s="16"/>
      <c r="I10" s="21"/>
      <c r="J10" s="21"/>
      <c r="K10" s="16"/>
    </row>
    <row r="11" spans="1:11" ht="15.75" x14ac:dyDescent="0.25">
      <c r="A11" s="64"/>
      <c r="B11" s="17" t="s">
        <v>24</v>
      </c>
      <c r="C11" s="34" t="s">
        <v>8</v>
      </c>
      <c r="D11" s="4">
        <v>703</v>
      </c>
      <c r="E11" s="5">
        <v>1278</v>
      </c>
      <c r="F11" s="15"/>
      <c r="G11" s="15"/>
      <c r="H11" s="16"/>
      <c r="I11" s="21"/>
      <c r="J11" s="21"/>
      <c r="K11" s="16"/>
    </row>
    <row r="12" spans="1:11" ht="15.75" x14ac:dyDescent="0.25">
      <c r="A12" s="64"/>
      <c r="B12" s="17" t="s">
        <v>45</v>
      </c>
      <c r="C12" s="34" t="s">
        <v>8</v>
      </c>
      <c r="D12" s="4">
        <v>54</v>
      </c>
      <c r="E12" s="5">
        <v>98</v>
      </c>
      <c r="F12" s="15"/>
      <c r="G12" s="15"/>
      <c r="H12" s="16"/>
      <c r="I12" s="21"/>
      <c r="J12" s="21"/>
      <c r="K12" s="16"/>
    </row>
    <row r="13" spans="1:11" ht="15.75" x14ac:dyDescent="0.25">
      <c r="A13" s="64"/>
      <c r="B13" s="17" t="s">
        <v>23</v>
      </c>
      <c r="C13" s="34" t="s">
        <v>8</v>
      </c>
      <c r="D13" s="4">
        <v>70</v>
      </c>
      <c r="E13" s="5">
        <v>127</v>
      </c>
      <c r="F13" s="15"/>
      <c r="G13" s="15"/>
      <c r="H13" s="16"/>
      <c r="I13" s="21"/>
      <c r="J13" s="21"/>
      <c r="K13" s="16"/>
    </row>
    <row r="14" spans="1:11" ht="15.75" x14ac:dyDescent="0.25">
      <c r="A14" s="64"/>
      <c r="B14" s="17" t="s">
        <v>20</v>
      </c>
      <c r="C14" s="34" t="s">
        <v>8</v>
      </c>
      <c r="D14" s="4">
        <v>38</v>
      </c>
      <c r="E14" s="5">
        <v>69</v>
      </c>
      <c r="F14" s="15"/>
      <c r="G14" s="15"/>
      <c r="H14" s="16"/>
      <c r="I14" s="21"/>
      <c r="J14" s="21"/>
      <c r="K14" s="16"/>
    </row>
    <row r="15" spans="1:11" ht="15.75" x14ac:dyDescent="0.25">
      <c r="A15" s="64"/>
      <c r="B15" s="17" t="s">
        <v>46</v>
      </c>
      <c r="C15" s="34" t="s">
        <v>8</v>
      </c>
      <c r="D15" s="4">
        <v>26</v>
      </c>
      <c r="E15" s="5">
        <v>47</v>
      </c>
      <c r="F15" s="15"/>
      <c r="G15" s="15"/>
      <c r="H15" s="16"/>
      <c r="I15" s="48"/>
      <c r="J15" s="48"/>
      <c r="K15" s="31"/>
    </row>
    <row r="16" spans="1:11" ht="15.75" x14ac:dyDescent="0.25">
      <c r="A16" s="35"/>
      <c r="B16" s="36"/>
      <c r="C16" s="7" t="s">
        <v>9</v>
      </c>
      <c r="D16" s="8">
        <f>SUM(D6:D15)</f>
        <v>1908</v>
      </c>
      <c r="E16" s="8">
        <f>SUM(E6:E15)</f>
        <v>3292</v>
      </c>
      <c r="F16" s="9"/>
      <c r="G16" s="9"/>
      <c r="H16" s="9"/>
      <c r="I16" s="44"/>
      <c r="J16" s="10">
        <f>SUM(J6:J14)</f>
        <v>0</v>
      </c>
      <c r="K16" s="10">
        <f>SUM(K6:K14)</f>
        <v>0</v>
      </c>
    </row>
    <row r="17" spans="1:11" ht="15.75" x14ac:dyDescent="0.25">
      <c r="A17" s="54" t="s">
        <v>47</v>
      </c>
      <c r="B17" s="49" t="s">
        <v>24</v>
      </c>
      <c r="C17" s="34" t="s">
        <v>48</v>
      </c>
      <c r="D17" s="32">
        <v>24</v>
      </c>
      <c r="E17" s="32"/>
      <c r="F17" s="21"/>
      <c r="G17" s="21"/>
      <c r="H17" s="16"/>
      <c r="I17" s="21"/>
      <c r="J17" s="21"/>
      <c r="K17" s="16"/>
    </row>
    <row r="18" spans="1:11" ht="15.75" x14ac:dyDescent="0.25">
      <c r="A18" s="55"/>
      <c r="B18" s="49" t="s">
        <v>24</v>
      </c>
      <c r="C18" s="34" t="s">
        <v>10</v>
      </c>
      <c r="D18" s="32">
        <v>107</v>
      </c>
      <c r="E18" s="32"/>
      <c r="F18" s="16"/>
      <c r="G18" s="21"/>
      <c r="H18" s="16"/>
      <c r="I18" s="21"/>
      <c r="J18" s="21"/>
      <c r="K18" s="16"/>
    </row>
    <row r="19" spans="1:11" ht="15.75" x14ac:dyDescent="0.25">
      <c r="A19" s="55"/>
      <c r="B19" s="49" t="s">
        <v>45</v>
      </c>
      <c r="C19" s="34" t="s">
        <v>10</v>
      </c>
      <c r="D19" s="32">
        <v>3</v>
      </c>
      <c r="E19" s="32"/>
      <c r="F19" s="16"/>
      <c r="G19" s="21"/>
      <c r="H19" s="16"/>
      <c r="I19" s="21"/>
      <c r="J19" s="21"/>
      <c r="K19" s="16"/>
    </row>
    <row r="20" spans="1:11" ht="15.75" x14ac:dyDescent="0.25">
      <c r="A20" s="55"/>
      <c r="B20" s="49" t="s">
        <v>24</v>
      </c>
      <c r="C20" s="34" t="s">
        <v>11</v>
      </c>
      <c r="D20" s="32">
        <v>15</v>
      </c>
      <c r="E20" s="32">
        <v>25</v>
      </c>
      <c r="F20" s="16"/>
      <c r="G20" s="16"/>
      <c r="H20" s="16"/>
      <c r="I20" s="21"/>
      <c r="J20" s="21"/>
      <c r="K20" s="16"/>
    </row>
    <row r="21" spans="1:11" ht="15.75" x14ac:dyDescent="0.25">
      <c r="A21" s="55"/>
      <c r="B21" s="49" t="s">
        <v>24</v>
      </c>
      <c r="C21" s="34" t="s">
        <v>21</v>
      </c>
      <c r="D21" s="32">
        <v>80</v>
      </c>
      <c r="E21" s="32">
        <v>133</v>
      </c>
      <c r="F21" s="16"/>
      <c r="G21" s="16"/>
      <c r="H21" s="16"/>
      <c r="I21" s="21"/>
      <c r="J21" s="21"/>
      <c r="K21" s="16"/>
    </row>
    <row r="22" spans="1:11" ht="15.75" x14ac:dyDescent="0.25">
      <c r="A22" s="55"/>
      <c r="B22" s="49" t="s">
        <v>45</v>
      </c>
      <c r="C22" s="34" t="s">
        <v>21</v>
      </c>
      <c r="D22" s="33">
        <v>10</v>
      </c>
      <c r="E22" s="33">
        <v>17</v>
      </c>
      <c r="F22" s="16"/>
      <c r="G22" s="16"/>
      <c r="H22" s="16"/>
      <c r="I22" s="21"/>
      <c r="J22" s="21"/>
      <c r="K22" s="16"/>
    </row>
    <row r="23" spans="1:11" ht="15.75" x14ac:dyDescent="0.25">
      <c r="A23" s="55"/>
      <c r="B23" s="49" t="s">
        <v>24</v>
      </c>
      <c r="C23" s="34" t="s">
        <v>22</v>
      </c>
      <c r="D23" s="33">
        <v>24</v>
      </c>
      <c r="E23" s="33"/>
      <c r="F23" s="16"/>
      <c r="G23" s="16"/>
      <c r="H23" s="16"/>
      <c r="I23" s="48"/>
      <c r="J23" s="48"/>
      <c r="K23" s="31"/>
    </row>
    <row r="24" spans="1:11" ht="15.75" x14ac:dyDescent="0.25">
      <c r="A24" s="55"/>
      <c r="B24" s="49" t="s">
        <v>24</v>
      </c>
      <c r="C24" s="34" t="s">
        <v>8</v>
      </c>
      <c r="D24" s="33">
        <v>100</v>
      </c>
      <c r="E24" s="33">
        <v>182</v>
      </c>
      <c r="F24" s="16"/>
      <c r="G24" s="16"/>
      <c r="H24" s="16"/>
      <c r="I24" s="48"/>
      <c r="J24" s="48"/>
      <c r="K24" s="31"/>
    </row>
    <row r="25" spans="1:11" ht="15.75" x14ac:dyDescent="0.25">
      <c r="A25" s="56"/>
      <c r="B25" s="49" t="s">
        <v>45</v>
      </c>
      <c r="C25" s="34" t="s">
        <v>8</v>
      </c>
      <c r="D25" s="33">
        <v>18</v>
      </c>
      <c r="E25" s="33">
        <v>33</v>
      </c>
      <c r="F25" s="16"/>
      <c r="G25" s="16"/>
      <c r="H25" s="16"/>
      <c r="I25" s="48"/>
      <c r="J25" s="48"/>
      <c r="K25" s="31"/>
    </row>
    <row r="26" spans="1:11" ht="15.75" x14ac:dyDescent="0.25">
      <c r="A26" s="35"/>
      <c r="B26" s="7"/>
      <c r="C26" s="7" t="s">
        <v>9</v>
      </c>
      <c r="D26" s="8">
        <f>SUM(D17:D25)</f>
        <v>381</v>
      </c>
      <c r="E26" s="8">
        <f>SUM(E17:E25)</f>
        <v>390</v>
      </c>
      <c r="F26" s="9"/>
      <c r="G26" s="9"/>
      <c r="H26" s="9"/>
      <c r="I26" s="44"/>
      <c r="J26" s="10">
        <f>SUM(J17:J22)</f>
        <v>0</v>
      </c>
      <c r="K26" s="10">
        <f>SUM(K17:K22)</f>
        <v>0</v>
      </c>
    </row>
    <row r="27" spans="1:11" ht="15.75" x14ac:dyDescent="0.25">
      <c r="A27" s="54" t="s">
        <v>49</v>
      </c>
      <c r="B27" s="14" t="s">
        <v>24</v>
      </c>
      <c r="C27" s="34" t="s">
        <v>48</v>
      </c>
      <c r="D27" s="32">
        <v>43</v>
      </c>
      <c r="E27" s="32"/>
      <c r="F27" s="16"/>
      <c r="G27" s="21"/>
      <c r="H27" s="16"/>
      <c r="I27" s="21"/>
      <c r="J27" s="21"/>
      <c r="K27" s="16"/>
    </row>
    <row r="28" spans="1:11" ht="15.75" x14ac:dyDescent="0.25">
      <c r="A28" s="55"/>
      <c r="B28" s="14" t="s">
        <v>24</v>
      </c>
      <c r="C28" s="34" t="s">
        <v>10</v>
      </c>
      <c r="D28" s="32">
        <v>274</v>
      </c>
      <c r="E28" s="32"/>
      <c r="F28" s="16"/>
      <c r="G28" s="16"/>
      <c r="H28" s="16"/>
      <c r="I28" s="21"/>
      <c r="J28" s="21"/>
      <c r="K28" s="16"/>
    </row>
    <row r="29" spans="1:11" ht="15.75" x14ac:dyDescent="0.25">
      <c r="A29" s="55"/>
      <c r="B29" s="14" t="s">
        <v>45</v>
      </c>
      <c r="C29" s="34" t="s">
        <v>10</v>
      </c>
      <c r="D29" s="33">
        <v>5</v>
      </c>
      <c r="E29" s="33"/>
      <c r="F29" s="16"/>
      <c r="G29" s="16"/>
      <c r="H29" s="16"/>
      <c r="I29" s="21"/>
      <c r="J29" s="21"/>
      <c r="K29" s="16"/>
    </row>
    <row r="30" spans="1:11" ht="15.75" x14ac:dyDescent="0.25">
      <c r="A30" s="55"/>
      <c r="B30" s="14" t="s">
        <v>24</v>
      </c>
      <c r="C30" s="34" t="s">
        <v>11</v>
      </c>
      <c r="D30" s="33">
        <v>44</v>
      </c>
      <c r="E30" s="33">
        <v>73</v>
      </c>
      <c r="F30" s="16"/>
      <c r="G30" s="16"/>
      <c r="H30" s="16"/>
      <c r="I30" s="21"/>
      <c r="J30" s="21"/>
      <c r="K30" s="16"/>
    </row>
    <row r="31" spans="1:11" ht="15.75" x14ac:dyDescent="0.25">
      <c r="A31" s="55"/>
      <c r="B31" s="14" t="s">
        <v>45</v>
      </c>
      <c r="C31" s="34" t="s">
        <v>11</v>
      </c>
      <c r="D31" s="33">
        <v>1</v>
      </c>
      <c r="E31" s="33">
        <v>2</v>
      </c>
      <c r="F31" s="16"/>
      <c r="G31" s="16"/>
      <c r="H31" s="16"/>
      <c r="I31" s="21"/>
      <c r="J31" s="21"/>
      <c r="K31" s="16"/>
    </row>
    <row r="32" spans="1:11" ht="15.75" x14ac:dyDescent="0.25">
      <c r="A32" s="55"/>
      <c r="B32" s="14" t="s">
        <v>24</v>
      </c>
      <c r="C32" s="34" t="s">
        <v>21</v>
      </c>
      <c r="D32" s="33">
        <v>150</v>
      </c>
      <c r="E32" s="33">
        <v>250</v>
      </c>
      <c r="F32" s="16"/>
      <c r="G32" s="16"/>
      <c r="H32" s="16"/>
      <c r="I32" s="21"/>
      <c r="J32" s="21"/>
      <c r="K32" s="16"/>
    </row>
    <row r="33" spans="1:11" ht="15.75" x14ac:dyDescent="0.25">
      <c r="A33" s="55"/>
      <c r="B33" s="14" t="s">
        <v>45</v>
      </c>
      <c r="C33" s="34" t="s">
        <v>21</v>
      </c>
      <c r="D33" s="33">
        <v>20</v>
      </c>
      <c r="E33" s="33">
        <v>33</v>
      </c>
      <c r="F33" s="16"/>
      <c r="G33" s="16"/>
      <c r="H33" s="16"/>
      <c r="I33" s="48"/>
      <c r="J33" s="48"/>
      <c r="K33" s="31"/>
    </row>
    <row r="34" spans="1:11" ht="15.75" x14ac:dyDescent="0.25">
      <c r="A34" s="55"/>
      <c r="B34" s="14" t="s">
        <v>24</v>
      </c>
      <c r="C34" s="34" t="s">
        <v>22</v>
      </c>
      <c r="D34" s="33">
        <v>57</v>
      </c>
      <c r="E34" s="33"/>
      <c r="F34" s="16"/>
      <c r="G34" s="16"/>
      <c r="H34" s="16"/>
      <c r="I34" s="48"/>
      <c r="J34" s="48"/>
      <c r="K34" s="31"/>
    </row>
    <row r="35" spans="1:11" ht="15.75" x14ac:dyDescent="0.25">
      <c r="A35" s="55"/>
      <c r="B35" s="14" t="s">
        <v>24</v>
      </c>
      <c r="C35" s="34" t="s">
        <v>8</v>
      </c>
      <c r="D35" s="33">
        <v>250</v>
      </c>
      <c r="E35" s="33">
        <v>455</v>
      </c>
      <c r="F35" s="16"/>
      <c r="G35" s="16"/>
      <c r="H35" s="16"/>
      <c r="I35" s="48"/>
      <c r="J35" s="48"/>
      <c r="K35" s="31"/>
    </row>
    <row r="36" spans="1:11" ht="15.75" x14ac:dyDescent="0.25">
      <c r="A36" s="56"/>
      <c r="B36" s="14" t="s">
        <v>45</v>
      </c>
      <c r="C36" s="34" t="s">
        <v>8</v>
      </c>
      <c r="D36" s="33">
        <v>22</v>
      </c>
      <c r="E36" s="33">
        <v>40</v>
      </c>
      <c r="F36" s="16"/>
      <c r="G36" s="16"/>
      <c r="H36" s="16"/>
      <c r="I36" s="48"/>
      <c r="J36" s="48"/>
      <c r="K36" s="31"/>
    </row>
    <row r="37" spans="1:11" ht="15.75" x14ac:dyDescent="0.25">
      <c r="A37" s="37"/>
      <c r="B37" s="38"/>
      <c r="C37" s="39"/>
      <c r="D37" s="40">
        <f>SUM(D27:D36)</f>
        <v>866</v>
      </c>
      <c r="E37" s="40">
        <f>SUM(E27:E36)</f>
        <v>853</v>
      </c>
      <c r="F37" s="41"/>
      <c r="G37" s="41"/>
      <c r="H37" s="41"/>
      <c r="I37" s="45"/>
      <c r="J37" s="42">
        <f t="shared" ref="J37:K37" si="0">SUM(J27:J32)</f>
        <v>0</v>
      </c>
      <c r="K37" s="42">
        <f t="shared" si="0"/>
        <v>0</v>
      </c>
    </row>
    <row r="38" spans="1:11" ht="15.75" x14ac:dyDescent="0.25">
      <c r="A38" s="54" t="s">
        <v>50</v>
      </c>
      <c r="B38" s="14" t="s">
        <v>24</v>
      </c>
      <c r="C38" s="34" t="s">
        <v>48</v>
      </c>
      <c r="D38" s="32">
        <v>48</v>
      </c>
      <c r="E38" s="32"/>
      <c r="F38" s="16"/>
      <c r="G38" s="21"/>
      <c r="H38" s="16"/>
      <c r="I38" s="21"/>
      <c r="J38" s="21"/>
      <c r="K38" s="16"/>
    </row>
    <row r="39" spans="1:11" ht="15.75" x14ac:dyDescent="0.25">
      <c r="A39" s="55"/>
      <c r="B39" s="14" t="s">
        <v>24</v>
      </c>
      <c r="C39" s="34" t="s">
        <v>10</v>
      </c>
      <c r="D39" s="32">
        <v>266</v>
      </c>
      <c r="E39" s="32"/>
      <c r="F39" s="16"/>
      <c r="G39" s="16"/>
      <c r="H39" s="16"/>
      <c r="I39" s="21"/>
      <c r="J39" s="21"/>
      <c r="K39" s="16"/>
    </row>
    <row r="40" spans="1:11" ht="15.75" x14ac:dyDescent="0.25">
      <c r="A40" s="55"/>
      <c r="B40" s="14" t="s">
        <v>45</v>
      </c>
      <c r="C40" s="34" t="s">
        <v>10</v>
      </c>
      <c r="D40" s="33">
        <v>5</v>
      </c>
      <c r="E40" s="33"/>
      <c r="F40" s="16"/>
      <c r="G40" s="16"/>
      <c r="H40" s="16"/>
      <c r="I40" s="21"/>
      <c r="J40" s="21"/>
      <c r="K40" s="16"/>
    </row>
    <row r="41" spans="1:11" ht="15.75" x14ac:dyDescent="0.25">
      <c r="A41" s="55"/>
      <c r="B41" s="14" t="s">
        <v>24</v>
      </c>
      <c r="C41" s="34" t="s">
        <v>11</v>
      </c>
      <c r="D41" s="33">
        <v>36</v>
      </c>
      <c r="E41" s="33">
        <v>60</v>
      </c>
      <c r="F41" s="16"/>
      <c r="G41" s="16"/>
      <c r="H41" s="16"/>
      <c r="I41" s="21"/>
      <c r="J41" s="21"/>
      <c r="K41" s="16"/>
    </row>
    <row r="42" spans="1:11" ht="15.75" x14ac:dyDescent="0.25">
      <c r="A42" s="55"/>
      <c r="B42" s="14" t="s">
        <v>45</v>
      </c>
      <c r="C42" s="34" t="s">
        <v>11</v>
      </c>
      <c r="D42" s="33">
        <v>2</v>
      </c>
      <c r="E42" s="33">
        <v>3</v>
      </c>
      <c r="F42" s="16"/>
      <c r="G42" s="16"/>
      <c r="H42" s="16"/>
      <c r="I42" s="21"/>
      <c r="J42" s="21"/>
      <c r="K42" s="16"/>
    </row>
    <row r="43" spans="1:11" ht="15.75" x14ac:dyDescent="0.25">
      <c r="A43" s="55"/>
      <c r="B43" s="14" t="s">
        <v>24</v>
      </c>
      <c r="C43" s="34" t="s">
        <v>21</v>
      </c>
      <c r="D43" s="33">
        <v>200</v>
      </c>
      <c r="E43" s="33">
        <v>333</v>
      </c>
      <c r="F43" s="16"/>
      <c r="G43" s="16"/>
      <c r="H43" s="16"/>
      <c r="I43" s="21"/>
      <c r="J43" s="21"/>
      <c r="K43" s="16"/>
    </row>
    <row r="44" spans="1:11" ht="15.75" x14ac:dyDescent="0.25">
      <c r="A44" s="55"/>
      <c r="B44" s="14" t="s">
        <v>45</v>
      </c>
      <c r="C44" s="34" t="s">
        <v>21</v>
      </c>
      <c r="D44" s="33">
        <v>30</v>
      </c>
      <c r="E44" s="33">
        <v>50</v>
      </c>
      <c r="F44" s="16"/>
      <c r="G44" s="16"/>
      <c r="H44" s="16"/>
      <c r="I44" s="48"/>
      <c r="J44" s="48"/>
      <c r="K44" s="31"/>
    </row>
    <row r="45" spans="1:11" ht="15.75" x14ac:dyDescent="0.25">
      <c r="A45" s="55"/>
      <c r="B45" s="14" t="s">
        <v>24</v>
      </c>
      <c r="C45" s="34" t="s">
        <v>22</v>
      </c>
      <c r="D45" s="33">
        <v>52</v>
      </c>
      <c r="E45" s="33"/>
      <c r="F45" s="16"/>
      <c r="G45" s="16"/>
      <c r="H45" s="16"/>
      <c r="I45" s="48"/>
      <c r="J45" s="48"/>
      <c r="K45" s="31"/>
    </row>
    <row r="46" spans="1:11" ht="15.75" x14ac:dyDescent="0.25">
      <c r="A46" s="55"/>
      <c r="B46" s="14" t="s">
        <v>24</v>
      </c>
      <c r="C46" s="34" t="s">
        <v>8</v>
      </c>
      <c r="D46" s="33">
        <v>240</v>
      </c>
      <c r="E46" s="33">
        <v>436</v>
      </c>
      <c r="F46" s="16"/>
      <c r="G46" s="16"/>
      <c r="H46" s="16"/>
      <c r="I46" s="48"/>
      <c r="J46" s="48"/>
      <c r="K46" s="31"/>
    </row>
    <row r="47" spans="1:11" ht="15.75" x14ac:dyDescent="0.25">
      <c r="A47" s="56"/>
      <c r="B47" s="14" t="s">
        <v>45</v>
      </c>
      <c r="C47" s="34" t="s">
        <v>8</v>
      </c>
      <c r="D47" s="33">
        <v>33</v>
      </c>
      <c r="E47" s="33">
        <v>60</v>
      </c>
      <c r="F47" s="16"/>
      <c r="G47" s="16"/>
      <c r="H47" s="16"/>
      <c r="I47" s="48"/>
      <c r="J47" s="48"/>
      <c r="K47" s="31"/>
    </row>
    <row r="48" spans="1:11" ht="15.75" x14ac:dyDescent="0.25">
      <c r="A48" s="37"/>
      <c r="B48" s="38"/>
      <c r="C48" s="39"/>
      <c r="D48" s="40">
        <f>SUM(D38:D47)</f>
        <v>912</v>
      </c>
      <c r="E48" s="40">
        <f>SUM(E38:E47)</f>
        <v>942</v>
      </c>
      <c r="F48" s="41"/>
      <c r="G48" s="41"/>
      <c r="H48" s="41"/>
      <c r="I48" s="45"/>
      <c r="J48" s="42">
        <f t="shared" ref="J48:K48" si="1">SUM(J38:J43)</f>
        <v>0</v>
      </c>
      <c r="K48" s="42">
        <f t="shared" si="1"/>
        <v>0</v>
      </c>
    </row>
    <row r="49" spans="1:11" ht="15.75" x14ac:dyDescent="0.25">
      <c r="A49" s="11"/>
      <c r="B49" s="57" t="s">
        <v>43</v>
      </c>
      <c r="C49" s="58"/>
      <c r="D49" s="12">
        <f>SUM(+D16+D26+D37+D48)</f>
        <v>4067</v>
      </c>
      <c r="E49" s="12">
        <f>SUM(+E16+E26+E37+E48)</f>
        <v>5477</v>
      </c>
      <c r="F49" s="13"/>
      <c r="G49" s="13"/>
      <c r="H49" s="13"/>
      <c r="I49" s="13"/>
      <c r="J49" s="18">
        <f>SUM(+J16+J26+J37)</f>
        <v>0</v>
      </c>
      <c r="K49" s="18">
        <f>SUM(+K16+K26+K37)</f>
        <v>0</v>
      </c>
    </row>
  </sheetData>
  <mergeCells count="8">
    <mergeCell ref="A27:A36"/>
    <mergeCell ref="A38:A47"/>
    <mergeCell ref="B49:C49"/>
    <mergeCell ref="C2:H2"/>
    <mergeCell ref="C3:H3"/>
    <mergeCell ref="C4:E4"/>
    <mergeCell ref="A6:A15"/>
    <mergeCell ref="A17:A25"/>
  </mergeCells>
  <pageMargins left="0.7" right="0.7" top="0.75" bottom="0.75" header="0.3" footer="0.3"/>
  <pageSetup paperSize="9" scale="4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8"/>
  <sheetViews>
    <sheetView tabSelected="1" workbookViewId="0">
      <selection activeCell="B3" sqref="B3:G3"/>
    </sheetView>
  </sheetViews>
  <sheetFormatPr defaultRowHeight="15" x14ac:dyDescent="0.25"/>
  <cols>
    <col min="2" max="2" width="10.140625" customWidth="1"/>
  </cols>
  <sheetData>
    <row r="2" spans="2:7" x14ac:dyDescent="0.25">
      <c r="B2" s="69" t="s">
        <v>53</v>
      </c>
      <c r="C2" s="69"/>
      <c r="D2" s="69"/>
      <c r="E2" s="69"/>
      <c r="F2" s="69"/>
      <c r="G2" s="69"/>
    </row>
    <row r="3" spans="2:7" x14ac:dyDescent="0.25">
      <c r="B3" s="69" t="s">
        <v>12</v>
      </c>
      <c r="C3" s="69"/>
      <c r="D3" s="69"/>
      <c r="E3" s="69"/>
      <c r="F3" s="69"/>
      <c r="G3" s="69"/>
    </row>
    <row r="4" spans="2:7" x14ac:dyDescent="0.25">
      <c r="B4" s="22"/>
      <c r="C4" s="22"/>
      <c r="D4" s="22"/>
      <c r="E4" s="22"/>
      <c r="F4" s="22"/>
      <c r="G4" s="23"/>
    </row>
    <row r="5" spans="2:7" x14ac:dyDescent="0.25">
      <c r="B5" s="22"/>
      <c r="C5" s="22"/>
      <c r="D5" s="22"/>
      <c r="E5" s="22"/>
      <c r="F5" s="22"/>
      <c r="G5" s="23"/>
    </row>
    <row r="6" spans="2:7" x14ac:dyDescent="0.25">
      <c r="B6" s="69" t="s">
        <v>13</v>
      </c>
      <c r="C6" s="69"/>
      <c r="D6" s="69"/>
      <c r="E6" s="69"/>
      <c r="F6" s="69"/>
      <c r="G6" s="69"/>
    </row>
    <row r="7" spans="2:7" ht="15.75" thickBot="1" x14ac:dyDescent="0.3">
      <c r="B7" s="23"/>
      <c r="C7" s="23"/>
      <c r="D7" s="23"/>
      <c r="E7" s="23"/>
      <c r="F7" s="23"/>
      <c r="G7" s="23"/>
    </row>
    <row r="8" spans="2:7" x14ac:dyDescent="0.25">
      <c r="B8" s="70" t="s">
        <v>51</v>
      </c>
      <c r="C8" s="73" t="s">
        <v>25</v>
      </c>
      <c r="D8" s="73"/>
      <c r="E8" s="73"/>
      <c r="F8" s="73"/>
      <c r="G8" s="75" t="s">
        <v>14</v>
      </c>
    </row>
    <row r="9" spans="2:7" x14ac:dyDescent="0.25">
      <c r="B9" s="71"/>
      <c r="C9" s="74"/>
      <c r="D9" s="74"/>
      <c r="E9" s="74"/>
      <c r="F9" s="74"/>
      <c r="G9" s="76"/>
    </row>
    <row r="10" spans="2:7" ht="15.75" thickBot="1" x14ac:dyDescent="0.3">
      <c r="B10" s="72"/>
      <c r="C10" s="24" t="s">
        <v>15</v>
      </c>
      <c r="D10" s="24" t="s">
        <v>16</v>
      </c>
      <c r="E10" s="24" t="s">
        <v>17</v>
      </c>
      <c r="F10" s="24" t="s">
        <v>18</v>
      </c>
      <c r="G10" s="77"/>
    </row>
    <row r="11" spans="2:7" ht="57" customHeight="1" x14ac:dyDescent="0.25">
      <c r="B11" s="25" t="s">
        <v>52</v>
      </c>
      <c r="C11" s="26"/>
      <c r="D11" s="26"/>
      <c r="E11" s="26">
        <v>1067</v>
      </c>
      <c r="F11" s="26">
        <v>3000</v>
      </c>
      <c r="G11" s="27">
        <f>SUM(C11:F11)</f>
        <v>4067</v>
      </c>
    </row>
    <row r="12" spans="2:7" x14ac:dyDescent="0.25">
      <c r="B12" s="28"/>
      <c r="C12" s="29"/>
      <c r="D12" s="29"/>
      <c r="E12" s="29"/>
      <c r="F12" s="29"/>
      <c r="G12" s="27"/>
    </row>
    <row r="13" spans="2:7" x14ac:dyDescent="0.25">
      <c r="B13" s="30" t="s">
        <v>19</v>
      </c>
      <c r="C13" s="28">
        <f>SUM(C11:C12)</f>
        <v>0</v>
      </c>
      <c r="D13" s="28">
        <f>SUM(D11:D12)</f>
        <v>0</v>
      </c>
      <c r="E13" s="28">
        <f>SUM(E11:E12)</f>
        <v>1067</v>
      </c>
      <c r="F13" s="28">
        <f>SUM(F11)</f>
        <v>3000</v>
      </c>
      <c r="G13" s="28">
        <f>SUM(C13:F13)</f>
        <v>4067</v>
      </c>
    </row>
    <row r="14" spans="2:7" x14ac:dyDescent="0.25">
      <c r="B14" s="23"/>
      <c r="C14" s="23"/>
      <c r="D14" s="23"/>
      <c r="E14" s="23"/>
      <c r="F14" s="23"/>
      <c r="G14" s="23"/>
    </row>
    <row r="17" spans="1:7" ht="15.75" x14ac:dyDescent="0.25">
      <c r="A17" s="46" t="s">
        <v>35</v>
      </c>
      <c r="E17" s="46" t="s">
        <v>36</v>
      </c>
      <c r="G17" s="47"/>
    </row>
    <row r="19" spans="1:7" x14ac:dyDescent="0.25">
      <c r="A19" t="s">
        <v>37</v>
      </c>
    </row>
    <row r="21" spans="1:7" x14ac:dyDescent="0.25">
      <c r="A21" t="s">
        <v>38</v>
      </c>
    </row>
    <row r="26" spans="1:7" x14ac:dyDescent="0.25">
      <c r="A26" t="s">
        <v>39</v>
      </c>
    </row>
    <row r="28" spans="1:7" x14ac:dyDescent="0.25">
      <c r="A28" t="s">
        <v>40</v>
      </c>
    </row>
  </sheetData>
  <mergeCells count="6">
    <mergeCell ref="B2:G2"/>
    <mergeCell ref="B3:G3"/>
    <mergeCell ref="B6:G6"/>
    <mergeCell ref="B8:B10"/>
    <mergeCell ref="C8:F9"/>
    <mergeCell ref="G8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2026-07-23T06:26:47Z</dcterms:modified>
</cp:coreProperties>
</file>