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\Desktop\ПРОЦЕДУРИ\ПРОЦЕДУРИ ДЪРВОДОБИВ ЗА  2026 ГОД.  СМЯДОВО\ЕЛЕКТРОНЕН ТЪРГ НА КОРЕН ОБЩИ ОСНОВАНИЯ , 2026 - 15.06.2026\8-20-26\"/>
    </mc:Choice>
  </mc:AlternateContent>
  <bookViews>
    <workbookView xWindow="-120" yWindow="-120" windowWidth="20736" windowHeight="11160"/>
  </bookViews>
  <sheets>
    <sheet name="Прил 1 нач цени" sheetId="7" r:id="rId1"/>
    <sheet name="Прил 2 дост цени" sheetId="8" r:id="rId2"/>
    <sheet name="Приложение №3" sheetId="9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8" l="1"/>
  <c r="F39" i="8"/>
  <c r="E39" i="8"/>
  <c r="I38" i="8"/>
  <c r="H38" i="8"/>
  <c r="J38" i="8" s="1"/>
  <c r="I37" i="8"/>
  <c r="H37" i="8"/>
  <c r="J37" i="8" s="1"/>
  <c r="I36" i="8"/>
  <c r="H36" i="8"/>
  <c r="J36" i="8" s="1"/>
  <c r="I35" i="8"/>
  <c r="H35" i="8"/>
  <c r="J35" i="8" s="1"/>
  <c r="F34" i="8"/>
  <c r="E34" i="8"/>
  <c r="I33" i="8"/>
  <c r="H33" i="8"/>
  <c r="J33" i="8" s="1"/>
  <c r="I32" i="8"/>
  <c r="H32" i="8"/>
  <c r="J32" i="8" s="1"/>
  <c r="I31" i="8"/>
  <c r="H31" i="8"/>
  <c r="J31" i="8" s="1"/>
  <c r="I30" i="8"/>
  <c r="H30" i="8"/>
  <c r="J30" i="8" s="1"/>
  <c r="I29" i="8"/>
  <c r="H29" i="8"/>
  <c r="J29" i="8" s="1"/>
  <c r="I28" i="8"/>
  <c r="H28" i="8"/>
  <c r="J28" i="8" s="1"/>
  <c r="I27" i="8"/>
  <c r="H27" i="8"/>
  <c r="J27" i="8" s="1"/>
  <c r="I26" i="8"/>
  <c r="H26" i="8"/>
  <c r="J26" i="8" s="1"/>
  <c r="I25" i="8"/>
  <c r="H25" i="8"/>
  <c r="J25" i="8" s="1"/>
  <c r="I24" i="8"/>
  <c r="H24" i="8"/>
  <c r="J24" i="8" s="1"/>
  <c r="I23" i="8"/>
  <c r="H23" i="8"/>
  <c r="J23" i="8" s="1"/>
  <c r="I22" i="8"/>
  <c r="H22" i="8"/>
  <c r="J22" i="8" s="1"/>
  <c r="I21" i="8"/>
  <c r="H21" i="8"/>
  <c r="J21" i="8" s="1"/>
  <c r="I20" i="8"/>
  <c r="H20" i="8"/>
  <c r="J20" i="8" s="1"/>
  <c r="I19" i="8"/>
  <c r="H19" i="8"/>
  <c r="J19" i="8" s="1"/>
  <c r="I18" i="8"/>
  <c r="H18" i="8"/>
  <c r="J18" i="8" s="1"/>
  <c r="I17" i="8"/>
  <c r="H17" i="8"/>
  <c r="J17" i="8" s="1"/>
  <c r="F16" i="8"/>
  <c r="E16" i="8"/>
  <c r="E40" i="8" s="1"/>
  <c r="I15" i="8"/>
  <c r="H15" i="8"/>
  <c r="J15" i="8" s="1"/>
  <c r="I14" i="8"/>
  <c r="H14" i="8"/>
  <c r="J14" i="8" s="1"/>
  <c r="I13" i="8"/>
  <c r="H13" i="8"/>
  <c r="J13" i="8" s="1"/>
  <c r="I12" i="8"/>
  <c r="H12" i="8"/>
  <c r="J12" i="8" s="1"/>
  <c r="I11" i="8"/>
  <c r="H11" i="8"/>
  <c r="J11" i="8" s="1"/>
  <c r="I10" i="8"/>
  <c r="H10" i="8"/>
  <c r="J10" i="8" s="1"/>
  <c r="I9" i="8"/>
  <c r="H9" i="8"/>
  <c r="J9" i="8" s="1"/>
  <c r="I8" i="8"/>
  <c r="H8" i="8"/>
  <c r="J8" i="8" s="1"/>
  <c r="I7" i="8"/>
  <c r="H7" i="8"/>
  <c r="J7" i="8" s="1"/>
  <c r="I35" i="7"/>
  <c r="H35" i="7"/>
  <c r="J35" i="7" s="1"/>
  <c r="I34" i="7"/>
  <c r="H34" i="7"/>
  <c r="J34" i="7" s="1"/>
  <c r="I33" i="7"/>
  <c r="H33" i="7"/>
  <c r="J33" i="7" s="1"/>
  <c r="I32" i="7"/>
  <c r="H32" i="7"/>
  <c r="J32" i="7" s="1"/>
  <c r="E37" i="7"/>
  <c r="I30" i="7"/>
  <c r="H30" i="7"/>
  <c r="J30" i="7" s="1"/>
  <c r="I29" i="7"/>
  <c r="H29" i="7"/>
  <c r="J29" i="7" s="1"/>
  <c r="I28" i="7"/>
  <c r="H28" i="7"/>
  <c r="J28" i="7" s="1"/>
  <c r="I27" i="7"/>
  <c r="H27" i="7"/>
  <c r="J27" i="7" s="1"/>
  <c r="I26" i="7"/>
  <c r="H26" i="7"/>
  <c r="J26" i="7" s="1"/>
  <c r="I24" i="7"/>
  <c r="H24" i="7"/>
  <c r="J24" i="7" s="1"/>
  <c r="I23" i="7"/>
  <c r="H23" i="7"/>
  <c r="J23" i="7" s="1"/>
  <c r="I22" i="7"/>
  <c r="H22" i="7"/>
  <c r="J22" i="7" s="1"/>
  <c r="I21" i="7"/>
  <c r="H21" i="7"/>
  <c r="J21" i="7" s="1"/>
  <c r="I20" i="7"/>
  <c r="H20" i="7"/>
  <c r="J20" i="7" s="1"/>
  <c r="I19" i="7"/>
  <c r="H19" i="7"/>
  <c r="J19" i="7" s="1"/>
  <c r="I18" i="7"/>
  <c r="H18" i="7"/>
  <c r="J18" i="7" s="1"/>
  <c r="I17" i="7"/>
  <c r="H17" i="7"/>
  <c r="J17" i="7" s="1"/>
  <c r="I16" i="7"/>
  <c r="H16" i="7"/>
  <c r="J16" i="7" s="1"/>
  <c r="I25" i="7"/>
  <c r="H25" i="7"/>
  <c r="J25" i="7" s="1"/>
  <c r="I15" i="7"/>
  <c r="H15" i="7"/>
  <c r="J15" i="7" s="1"/>
  <c r="I14" i="7"/>
  <c r="H14" i="7"/>
  <c r="J14" i="7" s="1"/>
  <c r="I12" i="7"/>
  <c r="H12" i="7"/>
  <c r="J12" i="7" s="1"/>
  <c r="I11" i="7"/>
  <c r="H11" i="7"/>
  <c r="J11" i="7" s="1"/>
  <c r="I9" i="7"/>
  <c r="H9" i="7"/>
  <c r="J9" i="7" s="1"/>
  <c r="I8" i="7"/>
  <c r="H8" i="7"/>
  <c r="J8" i="7" s="1"/>
  <c r="I7" i="7"/>
  <c r="H7" i="7"/>
  <c r="J7" i="7" s="1"/>
  <c r="I6" i="7"/>
  <c r="H6" i="7"/>
  <c r="J6" i="7" s="1"/>
  <c r="I10" i="7"/>
  <c r="H10" i="7"/>
  <c r="J10" i="7" s="1"/>
  <c r="I5" i="7"/>
  <c r="H5" i="7"/>
  <c r="J5" i="7" s="1"/>
  <c r="I4" i="7"/>
  <c r="H4" i="7"/>
  <c r="J4" i="7" s="1"/>
  <c r="I34" i="8" l="1"/>
  <c r="J34" i="8"/>
  <c r="I16" i="8"/>
  <c r="I39" i="8"/>
  <c r="J16" i="8"/>
  <c r="J39" i="8"/>
  <c r="F12" i="9"/>
  <c r="I40" i="8" l="1"/>
  <c r="J40" i="8"/>
  <c r="F36" i="7"/>
  <c r="E36" i="7"/>
  <c r="F31" i="7"/>
  <c r="E31" i="7"/>
  <c r="F13" i="7"/>
  <c r="E13" i="7"/>
  <c r="F37" i="7" l="1"/>
  <c r="I13" i="7"/>
  <c r="I31" i="7"/>
  <c r="I36" i="7"/>
  <c r="J31" i="7"/>
  <c r="J36" i="7"/>
  <c r="J13" i="7"/>
  <c r="J37" i="7" l="1"/>
  <c r="I37" i="7"/>
  <c r="M37" i="7" s="1"/>
  <c r="L37" i="7" l="1"/>
  <c r="K37" i="7"/>
</calcChain>
</file>

<file path=xl/sharedStrings.xml><?xml version="1.0" encoding="utf-8"?>
<sst xmlns="http://schemas.openxmlformats.org/spreadsheetml/2006/main" count="202" uniqueCount="51">
  <si>
    <t>Сортимент</t>
  </si>
  <si>
    <t>Прогнозно количество дървесина, пл. куб.м.</t>
  </si>
  <si>
    <t>Прогнозно количество дървесина, пр. куб.м.</t>
  </si>
  <si>
    <t>Отдел,
подотдел</t>
  </si>
  <si>
    <t>№ на
ел. търг,
обект</t>
  </si>
  <si>
    <t>ПРИЛОЖЕНИЕ №1 (НАЧАЛНИ ЦЕНИ)
ТП "ДГС СМЯДОВО"</t>
  </si>
  <si>
    <t>ПРИЛОЖЕНИЕ №2 (ДОСТИГНАТИ ЦЕНИ)
ТП "ДГС СМЯДОВО"</t>
  </si>
  <si>
    <t>ПРОДАВАЧ:</t>
  </si>
  <si>
    <t>КУПУВАЧ:</t>
  </si>
  <si>
    <t>Дървесен вид</t>
  </si>
  <si>
    <t>Обект</t>
  </si>
  <si>
    <t>ОБЩО</t>
  </si>
  <si>
    <t>І</t>
  </si>
  <si>
    <t>ІІ</t>
  </si>
  <si>
    <t>ІІІ</t>
  </si>
  <si>
    <t>ІV</t>
  </si>
  <si>
    <t>ПРИЛОЖЕНИЕ № 3</t>
  </si>
  <si>
    <t xml:space="preserve">График за продажба на прогнозно количество дървесина </t>
  </si>
  <si>
    <t xml:space="preserve"> Начална единична цена, без ДДС</t>
  </si>
  <si>
    <t>Начална обща цена, без ДДС</t>
  </si>
  <si>
    <t>Гаранция за участие</t>
  </si>
  <si>
    <t>Стъпка на наддаване</t>
  </si>
  <si>
    <t>лева</t>
  </si>
  <si>
    <t>евро</t>
  </si>
  <si>
    <t>към Договор № ………... / …………………...2026 год</t>
  </si>
  <si>
    <t xml:space="preserve"> Договор № …………… / ……………..…… 2026 год.</t>
  </si>
  <si>
    <t>тримесечие - 2026 г. пл.куб.м.</t>
  </si>
  <si>
    <t xml:space="preserve"> Достигната единична цена, без ДДС</t>
  </si>
  <si>
    <t>Обща договорена цена, без ДДС</t>
  </si>
  <si>
    <t>Трупи за бичене dтк  18-29 см</t>
  </si>
  <si>
    <t>Технологична дървесина от дърва</t>
  </si>
  <si>
    <t>ОЗМ</t>
  </si>
  <si>
    <t>Дърва за огрев</t>
  </si>
  <si>
    <t>ВСИЧКО ЗА ОТДЕЛА</t>
  </si>
  <si>
    <t>Трупи за бичене dтк &gt; 30 см</t>
  </si>
  <si>
    <t>ОБЩО ЗА ОБЕКТА:</t>
  </si>
  <si>
    <t>х</t>
  </si>
  <si>
    <t>Технологична дървесина от средна</t>
  </si>
  <si>
    <t>цер</t>
  </si>
  <si>
    <t>благун</t>
  </si>
  <si>
    <t>келяв габър</t>
  </si>
  <si>
    <t>габър</t>
  </si>
  <si>
    <t>Технологична дървесина от дребна</t>
  </si>
  <si>
    <t>мъждрян</t>
  </si>
  <si>
    <t>500</t>
  </si>
  <si>
    <t>8-20-26</t>
  </si>
  <si>
    <t>50 д</t>
  </si>
  <si>
    <t>51 в</t>
  </si>
  <si>
    <t>зимен дъб</t>
  </si>
  <si>
    <t>51 г</t>
  </si>
  <si>
    <t>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</si>
</sst>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4" fillId="0" borderId="0"/>
    <xf numFmtId="0" fontId="9" fillId="4" borderId="0" applyNumberFormat="0" applyBorder="0" applyProtection="0">
      <alignment vertical="top"/>
    </xf>
  </cellStyleXfs>
  <cellXfs count="83">
    <xf numFmtId="0" fontId="0" fillId="0" borderId="0" xfId="0"/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/>
    <xf numFmtId="0" fontId="12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/>
    </xf>
    <xf numFmtId="0" fontId="14" fillId="5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right" vertical="center"/>
    </xf>
    <xf numFmtId="0" fontId="14" fillId="5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right" vertical="center"/>
    </xf>
    <xf numFmtId="2" fontId="11" fillId="6" borderId="2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center" vertical="center" wrapText="1"/>
    </xf>
    <xf numFmtId="1" fontId="11" fillId="7" borderId="24" xfId="0" applyNumberFormat="1" applyFont="1" applyFill="1" applyBorder="1" applyAlignment="1">
      <alignment horizontal="center" vertical="center"/>
    </xf>
    <xf numFmtId="2" fontId="11" fillId="7" borderId="24" xfId="0" applyNumberFormat="1" applyFont="1" applyFill="1" applyBorder="1" applyAlignment="1">
      <alignment horizontal="right" vertical="center"/>
    </xf>
    <xf numFmtId="0" fontId="11" fillId="6" borderId="26" xfId="0" applyFont="1" applyFill="1" applyBorder="1" applyAlignment="1">
      <alignment vertical="center"/>
    </xf>
    <xf numFmtId="2" fontId="11" fillId="7" borderId="24" xfId="0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right" vertical="center"/>
    </xf>
    <xf numFmtId="2" fontId="11" fillId="0" borderId="24" xfId="0" applyNumberFormat="1" applyFont="1" applyBorder="1" applyAlignment="1">
      <alignment horizontal="right"/>
    </xf>
    <xf numFmtId="2" fontId="11" fillId="0" borderId="25" xfId="0" applyNumberFormat="1" applyFont="1" applyBorder="1" applyAlignment="1">
      <alignment horizontal="right"/>
    </xf>
    <xf numFmtId="1" fontId="11" fillId="0" borderId="24" xfId="0" applyNumberFormat="1" applyFont="1" applyBorder="1" applyAlignment="1">
      <alignment horizontal="right"/>
    </xf>
    <xf numFmtId="0" fontId="6" fillId="0" borderId="0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7" borderId="31" xfId="0" applyFont="1" applyFill="1" applyBorder="1" applyAlignment="1">
      <alignment horizontal="left" vertical="center" wrapText="1"/>
    </xf>
    <xf numFmtId="0" fontId="11" fillId="7" borderId="32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2" xfId="0" applyFont="1" applyBorder="1" applyAlignment="1">
      <alignment horizontal="center"/>
    </xf>
  </cellXfs>
  <cellStyles count="6">
    <cellStyle name="Excel_BuiltIn_Good" xfId="5"/>
    <cellStyle name="Normal 2" xfId="4"/>
    <cellStyle name="Normal_Sheet1" xfId="3"/>
    <cellStyle name="Запетая 2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topLeftCell="A19" zoomScaleNormal="100" workbookViewId="0">
      <selection activeCell="O37" sqref="O37"/>
    </sheetView>
  </sheetViews>
  <sheetFormatPr defaultColWidth="9.109375" defaultRowHeight="15.6" x14ac:dyDescent="0.3"/>
  <cols>
    <col min="1" max="1" width="9.77734375" style="9" customWidth="1"/>
    <col min="2" max="2" width="10.88671875" style="9" customWidth="1"/>
    <col min="3" max="3" width="12.5546875" style="9" customWidth="1"/>
    <col min="4" max="4" width="35.21875" style="9" customWidth="1"/>
    <col min="5" max="6" width="16.33203125" style="9" customWidth="1"/>
    <col min="7" max="7" width="13.6640625" style="9" customWidth="1"/>
    <col min="8" max="9" width="13.5546875" style="9" customWidth="1"/>
    <col min="10" max="10" width="11.44140625" style="7" customWidth="1"/>
    <col min="11" max="11" width="11.5546875" style="7" customWidth="1"/>
    <col min="12" max="13" width="10.33203125" style="8" customWidth="1"/>
    <col min="14" max="14" width="10.88671875" style="8" customWidth="1"/>
    <col min="15" max="18" width="9.109375" style="6"/>
    <col min="19" max="19" width="30.44140625" style="6" customWidth="1"/>
    <col min="20" max="16384" width="9.109375" style="6"/>
  </cols>
  <sheetData>
    <row r="1" spans="1:14" ht="34.200000000000003" customHeight="1" thickBot="1" x14ac:dyDescent="0.35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30.6" customHeight="1" x14ac:dyDescent="0.3">
      <c r="A2" s="55" t="s">
        <v>4</v>
      </c>
      <c r="B2" s="57" t="s">
        <v>3</v>
      </c>
      <c r="C2" s="57" t="s">
        <v>9</v>
      </c>
      <c r="D2" s="59" t="s">
        <v>0</v>
      </c>
      <c r="E2" s="59" t="s">
        <v>1</v>
      </c>
      <c r="F2" s="59" t="s">
        <v>2</v>
      </c>
      <c r="G2" s="49" t="s">
        <v>18</v>
      </c>
      <c r="H2" s="50"/>
      <c r="I2" s="49" t="s">
        <v>19</v>
      </c>
      <c r="J2" s="51"/>
      <c r="K2" s="52" t="s">
        <v>20</v>
      </c>
      <c r="L2" s="53"/>
      <c r="M2" s="52" t="s">
        <v>21</v>
      </c>
      <c r="N2" s="54"/>
    </row>
    <row r="3" spans="1:14" ht="34.200000000000003" customHeight="1" thickBot="1" x14ac:dyDescent="0.35">
      <c r="A3" s="56"/>
      <c r="B3" s="58"/>
      <c r="C3" s="58"/>
      <c r="D3" s="60"/>
      <c r="E3" s="60"/>
      <c r="F3" s="60"/>
      <c r="G3" s="23" t="s">
        <v>23</v>
      </c>
      <c r="H3" s="23" t="s">
        <v>22</v>
      </c>
      <c r="I3" s="23" t="s">
        <v>23</v>
      </c>
      <c r="J3" s="23" t="s">
        <v>22</v>
      </c>
      <c r="K3" s="23" t="s">
        <v>23</v>
      </c>
      <c r="L3" s="23" t="s">
        <v>22</v>
      </c>
      <c r="M3" s="23" t="s">
        <v>23</v>
      </c>
      <c r="N3" s="38" t="s">
        <v>22</v>
      </c>
    </row>
    <row r="4" spans="1:14" x14ac:dyDescent="0.3">
      <c r="A4" s="66" t="s">
        <v>45</v>
      </c>
      <c r="B4" s="68" t="s">
        <v>46</v>
      </c>
      <c r="C4" s="25" t="s">
        <v>38</v>
      </c>
      <c r="D4" s="26" t="s">
        <v>34</v>
      </c>
      <c r="E4" s="27">
        <v>6</v>
      </c>
      <c r="F4" s="27"/>
      <c r="G4" s="28">
        <v>42.6</v>
      </c>
      <c r="H4" s="28">
        <f t="shared" ref="H4:H9" si="0">G4*1.95583</f>
        <v>83.318358000000003</v>
      </c>
      <c r="I4" s="29">
        <f t="shared" ref="I4:I5" si="1">E4*G4</f>
        <v>255.60000000000002</v>
      </c>
      <c r="J4" s="29">
        <f t="shared" ref="J4:J5" si="2">E4*H4</f>
        <v>499.91014800000005</v>
      </c>
      <c r="K4" s="61"/>
      <c r="L4" s="61"/>
      <c r="M4" s="61"/>
      <c r="N4" s="61"/>
    </row>
    <row r="5" spans="1:14" x14ac:dyDescent="0.3">
      <c r="A5" s="67"/>
      <c r="B5" s="69"/>
      <c r="C5" s="25" t="s">
        <v>38</v>
      </c>
      <c r="D5" s="26" t="s">
        <v>29</v>
      </c>
      <c r="E5" s="27">
        <v>9</v>
      </c>
      <c r="F5" s="27"/>
      <c r="G5" s="28">
        <v>40.6</v>
      </c>
      <c r="H5" s="28">
        <f t="shared" si="0"/>
        <v>79.406698000000006</v>
      </c>
      <c r="I5" s="29">
        <f t="shared" si="1"/>
        <v>365.40000000000003</v>
      </c>
      <c r="J5" s="29">
        <f t="shared" si="2"/>
        <v>714.66028200000005</v>
      </c>
      <c r="K5" s="62"/>
      <c r="L5" s="62"/>
      <c r="M5" s="62"/>
      <c r="N5" s="62"/>
    </row>
    <row r="6" spans="1:14" x14ac:dyDescent="0.3">
      <c r="A6" s="67"/>
      <c r="B6" s="69"/>
      <c r="C6" s="25" t="s">
        <v>41</v>
      </c>
      <c r="D6" s="26" t="s">
        <v>37</v>
      </c>
      <c r="E6" s="27">
        <v>1</v>
      </c>
      <c r="F6" s="27">
        <v>2</v>
      </c>
      <c r="G6" s="28">
        <v>22.2</v>
      </c>
      <c r="H6" s="28">
        <f t="shared" si="0"/>
        <v>43.419425999999994</v>
      </c>
      <c r="I6" s="30">
        <f t="shared" ref="I6:I9" si="3">F6*G6</f>
        <v>44.4</v>
      </c>
      <c r="J6" s="30">
        <f t="shared" ref="J6:J9" si="4">F6*H6</f>
        <v>86.838851999999989</v>
      </c>
      <c r="K6" s="62"/>
      <c r="L6" s="62"/>
      <c r="M6" s="62"/>
      <c r="N6" s="62"/>
    </row>
    <row r="7" spans="1:14" x14ac:dyDescent="0.3">
      <c r="A7" s="67"/>
      <c r="B7" s="69"/>
      <c r="C7" s="25" t="s">
        <v>38</v>
      </c>
      <c r="D7" s="26" t="s">
        <v>37</v>
      </c>
      <c r="E7" s="27">
        <v>1</v>
      </c>
      <c r="F7" s="27">
        <v>2</v>
      </c>
      <c r="G7" s="28">
        <v>22.2</v>
      </c>
      <c r="H7" s="28">
        <f t="shared" si="0"/>
        <v>43.419425999999994</v>
      </c>
      <c r="I7" s="30">
        <f t="shared" si="3"/>
        <v>44.4</v>
      </c>
      <c r="J7" s="30">
        <f t="shared" si="4"/>
        <v>86.838851999999989</v>
      </c>
      <c r="K7" s="62"/>
      <c r="L7" s="62"/>
      <c r="M7" s="62"/>
      <c r="N7" s="62"/>
    </row>
    <row r="8" spans="1:14" x14ac:dyDescent="0.3">
      <c r="A8" s="67"/>
      <c r="B8" s="69"/>
      <c r="C8" s="25" t="s">
        <v>41</v>
      </c>
      <c r="D8" s="26" t="s">
        <v>30</v>
      </c>
      <c r="E8" s="27">
        <v>3</v>
      </c>
      <c r="F8" s="27">
        <v>5</v>
      </c>
      <c r="G8" s="28">
        <v>22.2</v>
      </c>
      <c r="H8" s="28">
        <f t="shared" si="0"/>
        <v>43.419425999999994</v>
      </c>
      <c r="I8" s="30">
        <f t="shared" si="3"/>
        <v>111</v>
      </c>
      <c r="J8" s="30">
        <f t="shared" si="4"/>
        <v>217.09712999999996</v>
      </c>
      <c r="K8" s="62"/>
      <c r="L8" s="62"/>
      <c r="M8" s="62"/>
      <c r="N8" s="62"/>
    </row>
    <row r="9" spans="1:14" ht="16.2" customHeight="1" x14ac:dyDescent="0.3">
      <c r="A9" s="67"/>
      <c r="B9" s="69"/>
      <c r="C9" s="25" t="s">
        <v>38</v>
      </c>
      <c r="D9" s="26" t="s">
        <v>30</v>
      </c>
      <c r="E9" s="27">
        <v>38</v>
      </c>
      <c r="F9" s="27">
        <v>63</v>
      </c>
      <c r="G9" s="28">
        <v>22.2</v>
      </c>
      <c r="H9" s="28">
        <f t="shared" si="0"/>
        <v>43.419425999999994</v>
      </c>
      <c r="I9" s="30">
        <f t="shared" si="3"/>
        <v>1398.6</v>
      </c>
      <c r="J9" s="30">
        <f t="shared" si="4"/>
        <v>2735.4238379999997</v>
      </c>
      <c r="K9" s="62"/>
      <c r="L9" s="62"/>
      <c r="M9" s="62"/>
      <c r="N9" s="62"/>
    </row>
    <row r="10" spans="1:14" x14ac:dyDescent="0.3">
      <c r="A10" s="67"/>
      <c r="B10" s="69"/>
      <c r="C10" s="25" t="s">
        <v>38</v>
      </c>
      <c r="D10" s="26" t="s">
        <v>31</v>
      </c>
      <c r="E10" s="27">
        <v>10</v>
      </c>
      <c r="F10" s="27"/>
      <c r="G10" s="28">
        <v>39.6</v>
      </c>
      <c r="H10" s="28">
        <f t="shared" ref="H10:H12" si="5">G10*1.95583</f>
        <v>77.450868</v>
      </c>
      <c r="I10" s="29">
        <f t="shared" ref="I10" si="6">E10*G10</f>
        <v>396</v>
      </c>
      <c r="J10" s="29">
        <f t="shared" ref="J10" si="7">E10*H10</f>
        <v>774.50868000000003</v>
      </c>
      <c r="K10" s="62"/>
      <c r="L10" s="62"/>
      <c r="M10" s="62"/>
      <c r="N10" s="62"/>
    </row>
    <row r="11" spans="1:14" x14ac:dyDescent="0.3">
      <c r="A11" s="67"/>
      <c r="B11" s="69"/>
      <c r="C11" s="25" t="s">
        <v>41</v>
      </c>
      <c r="D11" s="31" t="s">
        <v>32</v>
      </c>
      <c r="E11" s="27">
        <v>2</v>
      </c>
      <c r="F11" s="27">
        <v>4</v>
      </c>
      <c r="G11" s="28">
        <v>19.2</v>
      </c>
      <c r="H11" s="28">
        <f t="shared" si="5"/>
        <v>37.551935999999998</v>
      </c>
      <c r="I11" s="30">
        <f t="shared" ref="I11:I12" si="8">F11*G11</f>
        <v>76.8</v>
      </c>
      <c r="J11" s="30">
        <f t="shared" ref="J11:J12" si="9">F11*H11</f>
        <v>150.20774399999999</v>
      </c>
      <c r="K11" s="62"/>
      <c r="L11" s="62"/>
      <c r="M11" s="62"/>
      <c r="N11" s="62"/>
    </row>
    <row r="12" spans="1:14" x14ac:dyDescent="0.3">
      <c r="A12" s="67"/>
      <c r="B12" s="69"/>
      <c r="C12" s="25" t="s">
        <v>38</v>
      </c>
      <c r="D12" s="31" t="s">
        <v>32</v>
      </c>
      <c r="E12" s="27">
        <v>38</v>
      </c>
      <c r="F12" s="27">
        <v>69</v>
      </c>
      <c r="G12" s="28">
        <v>19.2</v>
      </c>
      <c r="H12" s="28">
        <f t="shared" si="5"/>
        <v>37.551935999999998</v>
      </c>
      <c r="I12" s="30">
        <f t="shared" si="8"/>
        <v>1324.8</v>
      </c>
      <c r="J12" s="30">
        <f t="shared" si="9"/>
        <v>2591.083584</v>
      </c>
      <c r="K12" s="62"/>
      <c r="L12" s="62"/>
      <c r="M12" s="62"/>
      <c r="N12" s="62"/>
    </row>
    <row r="13" spans="1:14" x14ac:dyDescent="0.3">
      <c r="A13" s="67"/>
      <c r="B13" s="41" t="s">
        <v>33</v>
      </c>
      <c r="C13" s="32"/>
      <c r="D13" s="33"/>
      <c r="E13" s="34">
        <f>SUM(E4:E12)</f>
        <v>108</v>
      </c>
      <c r="F13" s="34">
        <f>SUM(F5:F12)</f>
        <v>145</v>
      </c>
      <c r="G13" s="35" t="s">
        <v>36</v>
      </c>
      <c r="H13" s="35" t="s">
        <v>36</v>
      </c>
      <c r="I13" s="36">
        <f>SUM(I4:I12)</f>
        <v>4017</v>
      </c>
      <c r="J13" s="36">
        <f>SUM(J4:J12)</f>
        <v>7856.5691100000004</v>
      </c>
      <c r="K13" s="62"/>
      <c r="L13" s="62"/>
      <c r="M13" s="62"/>
      <c r="N13" s="62"/>
    </row>
    <row r="14" spans="1:14" x14ac:dyDescent="0.3">
      <c r="A14" s="67"/>
      <c r="B14" s="69" t="s">
        <v>47</v>
      </c>
      <c r="C14" s="25" t="s">
        <v>38</v>
      </c>
      <c r="D14" s="26" t="s">
        <v>34</v>
      </c>
      <c r="E14" s="27">
        <v>1</v>
      </c>
      <c r="F14" s="27"/>
      <c r="G14" s="28">
        <v>42.6</v>
      </c>
      <c r="H14" s="28">
        <f t="shared" ref="H14:H24" si="10">G14*1.95583</f>
        <v>83.318358000000003</v>
      </c>
      <c r="I14" s="29">
        <f t="shared" ref="I14:I15" si="11">E14*G14</f>
        <v>42.6</v>
      </c>
      <c r="J14" s="29">
        <f t="shared" ref="J14:J15" si="12">E14*H14</f>
        <v>83.318358000000003</v>
      </c>
      <c r="K14" s="62"/>
      <c r="L14" s="62"/>
      <c r="M14" s="62"/>
      <c r="N14" s="62"/>
    </row>
    <row r="15" spans="1:14" x14ac:dyDescent="0.3">
      <c r="A15" s="67"/>
      <c r="B15" s="69"/>
      <c r="C15" s="25" t="s">
        <v>38</v>
      </c>
      <c r="D15" s="26" t="s">
        <v>29</v>
      </c>
      <c r="E15" s="27">
        <v>33</v>
      </c>
      <c r="F15" s="27"/>
      <c r="G15" s="28">
        <v>40.6</v>
      </c>
      <c r="H15" s="28">
        <f t="shared" si="10"/>
        <v>79.406698000000006</v>
      </c>
      <c r="I15" s="29">
        <f t="shared" si="11"/>
        <v>1339.8</v>
      </c>
      <c r="J15" s="29">
        <f t="shared" si="12"/>
        <v>2620.421034</v>
      </c>
      <c r="K15" s="62"/>
      <c r="L15" s="62"/>
      <c r="M15" s="62"/>
      <c r="N15" s="62"/>
    </row>
    <row r="16" spans="1:14" x14ac:dyDescent="0.3">
      <c r="A16" s="67"/>
      <c r="B16" s="69"/>
      <c r="C16" s="25" t="s">
        <v>39</v>
      </c>
      <c r="D16" s="26" t="s">
        <v>37</v>
      </c>
      <c r="E16" s="27">
        <v>2</v>
      </c>
      <c r="F16" s="27">
        <v>3</v>
      </c>
      <c r="G16" s="28">
        <v>22.2</v>
      </c>
      <c r="H16" s="28">
        <f t="shared" si="10"/>
        <v>43.419425999999994</v>
      </c>
      <c r="I16" s="30">
        <f t="shared" ref="I16:I24" si="13">F16*G16</f>
        <v>66.599999999999994</v>
      </c>
      <c r="J16" s="30">
        <f t="shared" ref="J16:J24" si="14">F16*H16</f>
        <v>130.25827799999999</v>
      </c>
      <c r="K16" s="62"/>
      <c r="L16" s="62"/>
      <c r="M16" s="62"/>
      <c r="N16" s="62"/>
    </row>
    <row r="17" spans="1:14" x14ac:dyDescent="0.3">
      <c r="A17" s="67"/>
      <c r="B17" s="69"/>
      <c r="C17" s="25" t="s">
        <v>38</v>
      </c>
      <c r="D17" s="26" t="s">
        <v>37</v>
      </c>
      <c r="E17" s="27">
        <v>27</v>
      </c>
      <c r="F17" s="27">
        <v>45</v>
      </c>
      <c r="G17" s="28">
        <v>22.2</v>
      </c>
      <c r="H17" s="28">
        <f t="shared" si="10"/>
        <v>43.419425999999994</v>
      </c>
      <c r="I17" s="30">
        <f t="shared" si="13"/>
        <v>999</v>
      </c>
      <c r="J17" s="30">
        <f t="shared" si="14"/>
        <v>1953.8741699999998</v>
      </c>
      <c r="K17" s="62"/>
      <c r="L17" s="62"/>
      <c r="M17" s="62"/>
      <c r="N17" s="62"/>
    </row>
    <row r="18" spans="1:14" x14ac:dyDescent="0.3">
      <c r="A18" s="67"/>
      <c r="B18" s="69"/>
      <c r="C18" s="25" t="s">
        <v>43</v>
      </c>
      <c r="D18" s="26" t="s">
        <v>37</v>
      </c>
      <c r="E18" s="27">
        <v>4</v>
      </c>
      <c r="F18" s="27">
        <v>7</v>
      </c>
      <c r="G18" s="28">
        <v>22.2</v>
      </c>
      <c r="H18" s="28">
        <f t="shared" si="10"/>
        <v>43.419425999999994</v>
      </c>
      <c r="I18" s="30">
        <f t="shared" si="13"/>
        <v>155.4</v>
      </c>
      <c r="J18" s="30">
        <f t="shared" si="14"/>
        <v>303.93598199999997</v>
      </c>
      <c r="K18" s="62"/>
      <c r="L18" s="62"/>
      <c r="M18" s="62"/>
      <c r="N18" s="62"/>
    </row>
    <row r="19" spans="1:14" x14ac:dyDescent="0.3">
      <c r="A19" s="67"/>
      <c r="B19" s="69"/>
      <c r="C19" s="25" t="s">
        <v>43</v>
      </c>
      <c r="D19" s="26" t="s">
        <v>42</v>
      </c>
      <c r="E19" s="27">
        <v>1</v>
      </c>
      <c r="F19" s="27">
        <v>2</v>
      </c>
      <c r="G19" s="28">
        <v>22.2</v>
      </c>
      <c r="H19" s="28">
        <f t="shared" si="10"/>
        <v>43.419425999999994</v>
      </c>
      <c r="I19" s="30">
        <f t="shared" si="13"/>
        <v>44.4</v>
      </c>
      <c r="J19" s="30">
        <f t="shared" si="14"/>
        <v>86.838851999999989</v>
      </c>
      <c r="K19" s="62"/>
      <c r="L19" s="62"/>
      <c r="M19" s="62"/>
      <c r="N19" s="62"/>
    </row>
    <row r="20" spans="1:14" x14ac:dyDescent="0.3">
      <c r="A20" s="67"/>
      <c r="B20" s="69"/>
      <c r="C20" s="25" t="s">
        <v>48</v>
      </c>
      <c r="D20" s="26" t="s">
        <v>30</v>
      </c>
      <c r="E20" s="27">
        <v>6</v>
      </c>
      <c r="F20" s="27">
        <v>10</v>
      </c>
      <c r="G20" s="28">
        <v>22.2</v>
      </c>
      <c r="H20" s="28">
        <f t="shared" si="10"/>
        <v>43.419425999999994</v>
      </c>
      <c r="I20" s="30">
        <f t="shared" si="13"/>
        <v>222</v>
      </c>
      <c r="J20" s="30">
        <f t="shared" si="14"/>
        <v>434.19425999999993</v>
      </c>
      <c r="K20" s="62"/>
      <c r="L20" s="62"/>
      <c r="M20" s="62"/>
      <c r="N20" s="62"/>
    </row>
    <row r="21" spans="1:14" x14ac:dyDescent="0.3">
      <c r="A21" s="67"/>
      <c r="B21" s="69"/>
      <c r="C21" s="25" t="s">
        <v>39</v>
      </c>
      <c r="D21" s="26" t="s">
        <v>30</v>
      </c>
      <c r="E21" s="27">
        <v>8</v>
      </c>
      <c r="F21" s="27">
        <v>13</v>
      </c>
      <c r="G21" s="28">
        <v>22.2</v>
      </c>
      <c r="H21" s="28">
        <f t="shared" si="10"/>
        <v>43.419425999999994</v>
      </c>
      <c r="I21" s="30">
        <f t="shared" si="13"/>
        <v>288.59999999999997</v>
      </c>
      <c r="J21" s="30">
        <f t="shared" si="14"/>
        <v>564.45253799999989</v>
      </c>
      <c r="K21" s="62"/>
      <c r="L21" s="62"/>
      <c r="M21" s="62"/>
      <c r="N21" s="62"/>
    </row>
    <row r="22" spans="1:14" x14ac:dyDescent="0.3">
      <c r="A22" s="67"/>
      <c r="B22" s="69"/>
      <c r="C22" s="25" t="s">
        <v>38</v>
      </c>
      <c r="D22" s="26" t="s">
        <v>30</v>
      </c>
      <c r="E22" s="27">
        <v>250</v>
      </c>
      <c r="F22" s="27">
        <v>417</v>
      </c>
      <c r="G22" s="28">
        <v>22.2</v>
      </c>
      <c r="H22" s="28">
        <f t="shared" si="10"/>
        <v>43.419425999999994</v>
      </c>
      <c r="I22" s="30">
        <f t="shared" si="13"/>
        <v>9257.4</v>
      </c>
      <c r="J22" s="30">
        <f t="shared" si="14"/>
        <v>18105.900641999997</v>
      </c>
      <c r="K22" s="62"/>
      <c r="L22" s="62"/>
      <c r="M22" s="62"/>
      <c r="N22" s="62"/>
    </row>
    <row r="23" spans="1:14" x14ac:dyDescent="0.3">
      <c r="A23" s="67"/>
      <c r="B23" s="69"/>
      <c r="C23" s="25" t="s">
        <v>41</v>
      </c>
      <c r="D23" s="26" t="s">
        <v>30</v>
      </c>
      <c r="E23" s="27">
        <v>3</v>
      </c>
      <c r="F23" s="27">
        <v>5</v>
      </c>
      <c r="G23" s="28">
        <v>22.2</v>
      </c>
      <c r="H23" s="28">
        <f t="shared" si="10"/>
        <v>43.419425999999994</v>
      </c>
      <c r="I23" s="30">
        <f t="shared" si="13"/>
        <v>111</v>
      </c>
      <c r="J23" s="30">
        <f t="shared" si="14"/>
        <v>217.09712999999996</v>
      </c>
      <c r="K23" s="62"/>
      <c r="L23" s="62"/>
      <c r="M23" s="62"/>
      <c r="N23" s="62"/>
    </row>
    <row r="24" spans="1:14" x14ac:dyDescent="0.3">
      <c r="A24" s="67"/>
      <c r="B24" s="69"/>
      <c r="C24" s="25" t="s">
        <v>43</v>
      </c>
      <c r="D24" s="26" t="s">
        <v>30</v>
      </c>
      <c r="E24" s="27">
        <v>4</v>
      </c>
      <c r="F24" s="27">
        <v>7</v>
      </c>
      <c r="G24" s="28">
        <v>22.2</v>
      </c>
      <c r="H24" s="28">
        <f t="shared" si="10"/>
        <v>43.419425999999994</v>
      </c>
      <c r="I24" s="30">
        <f t="shared" si="13"/>
        <v>155.4</v>
      </c>
      <c r="J24" s="30">
        <f t="shared" si="14"/>
        <v>303.93598199999997</v>
      </c>
      <c r="K24" s="62"/>
      <c r="L24" s="62"/>
      <c r="M24" s="62"/>
      <c r="N24" s="62"/>
    </row>
    <row r="25" spans="1:14" x14ac:dyDescent="0.3">
      <c r="A25" s="67"/>
      <c r="B25" s="69"/>
      <c r="C25" s="25" t="s">
        <v>38</v>
      </c>
      <c r="D25" s="26" t="s">
        <v>31</v>
      </c>
      <c r="E25" s="27">
        <v>53</v>
      </c>
      <c r="F25" s="27"/>
      <c r="G25" s="28">
        <v>39.6</v>
      </c>
      <c r="H25" s="28">
        <f t="shared" ref="H25:H30" si="15">G25*1.95583</f>
        <v>77.450868</v>
      </c>
      <c r="I25" s="29">
        <f t="shared" ref="I25" si="16">E25*G25</f>
        <v>2098.8000000000002</v>
      </c>
      <c r="J25" s="29">
        <f t="shared" ref="J25" si="17">E25*H25</f>
        <v>4104.8960040000002</v>
      </c>
      <c r="K25" s="62"/>
      <c r="L25" s="62"/>
      <c r="M25" s="62"/>
      <c r="N25" s="62"/>
    </row>
    <row r="26" spans="1:14" x14ac:dyDescent="0.3">
      <c r="A26" s="67"/>
      <c r="B26" s="69"/>
      <c r="C26" s="25" t="s">
        <v>48</v>
      </c>
      <c r="D26" s="31" t="s">
        <v>32</v>
      </c>
      <c r="E26" s="27">
        <v>6</v>
      </c>
      <c r="F26" s="27">
        <v>11</v>
      </c>
      <c r="G26" s="28">
        <v>19.2</v>
      </c>
      <c r="H26" s="28">
        <f t="shared" si="15"/>
        <v>37.551935999999998</v>
      </c>
      <c r="I26" s="30">
        <f t="shared" ref="I26:I30" si="18">F26*G26</f>
        <v>211.2</v>
      </c>
      <c r="J26" s="30">
        <f t="shared" ref="J26:J30" si="19">F26*H26</f>
        <v>413.07129599999996</v>
      </c>
      <c r="K26" s="62"/>
      <c r="L26" s="62"/>
      <c r="M26" s="62"/>
      <c r="N26" s="62"/>
    </row>
    <row r="27" spans="1:14" x14ac:dyDescent="0.3">
      <c r="A27" s="67"/>
      <c r="B27" s="69"/>
      <c r="C27" s="25" t="s">
        <v>39</v>
      </c>
      <c r="D27" s="31" t="s">
        <v>32</v>
      </c>
      <c r="E27" s="27">
        <v>8</v>
      </c>
      <c r="F27" s="27">
        <v>15</v>
      </c>
      <c r="G27" s="28">
        <v>19.2</v>
      </c>
      <c r="H27" s="28">
        <f t="shared" si="15"/>
        <v>37.551935999999998</v>
      </c>
      <c r="I27" s="30">
        <f t="shared" si="18"/>
        <v>288</v>
      </c>
      <c r="J27" s="30">
        <f t="shared" si="19"/>
        <v>563.27904000000001</v>
      </c>
      <c r="K27" s="62"/>
      <c r="L27" s="62"/>
      <c r="M27" s="62"/>
      <c r="N27" s="62"/>
    </row>
    <row r="28" spans="1:14" x14ac:dyDescent="0.3">
      <c r="A28" s="67"/>
      <c r="B28" s="69"/>
      <c r="C28" s="25" t="s">
        <v>38</v>
      </c>
      <c r="D28" s="31" t="s">
        <v>32</v>
      </c>
      <c r="E28" s="27">
        <v>250</v>
      </c>
      <c r="F28" s="27">
        <v>455</v>
      </c>
      <c r="G28" s="28">
        <v>19.2</v>
      </c>
      <c r="H28" s="28">
        <f t="shared" si="15"/>
        <v>37.551935999999998</v>
      </c>
      <c r="I28" s="30">
        <f t="shared" si="18"/>
        <v>8736</v>
      </c>
      <c r="J28" s="30">
        <f t="shared" si="19"/>
        <v>17086.130880000001</v>
      </c>
      <c r="K28" s="62"/>
      <c r="L28" s="62"/>
      <c r="M28" s="62"/>
      <c r="N28" s="62"/>
    </row>
    <row r="29" spans="1:14" x14ac:dyDescent="0.3">
      <c r="A29" s="67"/>
      <c r="B29" s="69"/>
      <c r="C29" s="25" t="s">
        <v>41</v>
      </c>
      <c r="D29" s="31" t="s">
        <v>32</v>
      </c>
      <c r="E29" s="27">
        <v>3</v>
      </c>
      <c r="F29" s="27">
        <v>5</v>
      </c>
      <c r="G29" s="28">
        <v>19.2</v>
      </c>
      <c r="H29" s="28">
        <f t="shared" si="15"/>
        <v>37.551935999999998</v>
      </c>
      <c r="I29" s="30">
        <f t="shared" si="18"/>
        <v>96</v>
      </c>
      <c r="J29" s="30">
        <f t="shared" si="19"/>
        <v>187.75968</v>
      </c>
      <c r="K29" s="62"/>
      <c r="L29" s="62"/>
      <c r="M29" s="62"/>
      <c r="N29" s="62"/>
    </row>
    <row r="30" spans="1:14" x14ac:dyDescent="0.3">
      <c r="A30" s="67"/>
      <c r="B30" s="69"/>
      <c r="C30" s="25" t="s">
        <v>43</v>
      </c>
      <c r="D30" s="31" t="s">
        <v>32</v>
      </c>
      <c r="E30" s="27">
        <v>4</v>
      </c>
      <c r="F30" s="27">
        <v>7</v>
      </c>
      <c r="G30" s="28">
        <v>19.2</v>
      </c>
      <c r="H30" s="28">
        <f t="shared" si="15"/>
        <v>37.551935999999998</v>
      </c>
      <c r="I30" s="30">
        <f t="shared" si="18"/>
        <v>134.4</v>
      </c>
      <c r="J30" s="30">
        <f t="shared" si="19"/>
        <v>262.86355199999997</v>
      </c>
      <c r="K30" s="62"/>
      <c r="L30" s="62"/>
      <c r="M30" s="62"/>
      <c r="N30" s="62"/>
    </row>
    <row r="31" spans="1:14" x14ac:dyDescent="0.3">
      <c r="A31" s="67"/>
      <c r="B31" s="41" t="s">
        <v>33</v>
      </c>
      <c r="C31" s="32"/>
      <c r="D31" s="33"/>
      <c r="E31" s="34">
        <f>SUM(E14:E30)</f>
        <v>663</v>
      </c>
      <c r="F31" s="34">
        <f>SUM(F14:F30)</f>
        <v>1002</v>
      </c>
      <c r="G31" s="35" t="s">
        <v>36</v>
      </c>
      <c r="H31" s="35" t="s">
        <v>36</v>
      </c>
      <c r="I31" s="37">
        <f>SUM(I14:I30)</f>
        <v>24246.600000000002</v>
      </c>
      <c r="J31" s="36">
        <f>SUM(J14:J30)</f>
        <v>47422.227678000003</v>
      </c>
      <c r="K31" s="62"/>
      <c r="L31" s="62"/>
      <c r="M31" s="62"/>
      <c r="N31" s="62"/>
    </row>
    <row r="32" spans="1:14" x14ac:dyDescent="0.3">
      <c r="A32" s="67"/>
      <c r="B32" s="69" t="s">
        <v>49</v>
      </c>
      <c r="C32" s="25" t="s">
        <v>38</v>
      </c>
      <c r="D32" s="26" t="s">
        <v>37</v>
      </c>
      <c r="E32" s="27">
        <v>3</v>
      </c>
      <c r="F32" s="27">
        <v>5</v>
      </c>
      <c r="G32" s="28">
        <v>22.2</v>
      </c>
      <c r="H32" s="28">
        <f t="shared" ref="H32:H35" si="20">G32*1.95583</f>
        <v>43.419425999999994</v>
      </c>
      <c r="I32" s="30">
        <f t="shared" ref="I32:I35" si="21">F32*G32</f>
        <v>111</v>
      </c>
      <c r="J32" s="30">
        <f t="shared" ref="J32:J35" si="22">F32*H32</f>
        <v>217.09712999999996</v>
      </c>
      <c r="K32" s="62"/>
      <c r="L32" s="62"/>
      <c r="M32" s="62"/>
      <c r="N32" s="62"/>
    </row>
    <row r="33" spans="1:14" x14ac:dyDescent="0.3">
      <c r="A33" s="67"/>
      <c r="B33" s="69"/>
      <c r="C33" s="25" t="s">
        <v>38</v>
      </c>
      <c r="D33" s="26" t="s">
        <v>30</v>
      </c>
      <c r="E33" s="27">
        <v>12</v>
      </c>
      <c r="F33" s="27">
        <v>20</v>
      </c>
      <c r="G33" s="28">
        <v>22.2</v>
      </c>
      <c r="H33" s="28">
        <f t="shared" si="20"/>
        <v>43.419425999999994</v>
      </c>
      <c r="I33" s="30">
        <f t="shared" si="21"/>
        <v>444</v>
      </c>
      <c r="J33" s="30">
        <f t="shared" si="22"/>
        <v>868.38851999999986</v>
      </c>
      <c r="K33" s="62"/>
      <c r="L33" s="62"/>
      <c r="M33" s="62"/>
      <c r="N33" s="62"/>
    </row>
    <row r="34" spans="1:14" x14ac:dyDescent="0.3">
      <c r="A34" s="67"/>
      <c r="B34" s="69"/>
      <c r="C34" s="25" t="s">
        <v>38</v>
      </c>
      <c r="D34" s="31" t="s">
        <v>32</v>
      </c>
      <c r="E34" s="27">
        <v>12</v>
      </c>
      <c r="F34" s="27">
        <v>22</v>
      </c>
      <c r="G34" s="28">
        <v>19.2</v>
      </c>
      <c r="H34" s="28">
        <f t="shared" si="20"/>
        <v>37.551935999999998</v>
      </c>
      <c r="I34" s="30">
        <f t="shared" si="21"/>
        <v>422.4</v>
      </c>
      <c r="J34" s="30">
        <f t="shared" si="22"/>
        <v>826.14259199999992</v>
      </c>
      <c r="K34" s="62"/>
      <c r="L34" s="62"/>
      <c r="M34" s="62"/>
      <c r="N34" s="62"/>
    </row>
    <row r="35" spans="1:14" x14ac:dyDescent="0.3">
      <c r="A35" s="67"/>
      <c r="B35" s="69"/>
      <c r="C35" s="25" t="s">
        <v>40</v>
      </c>
      <c r="D35" s="31" t="s">
        <v>32</v>
      </c>
      <c r="E35" s="27">
        <v>1</v>
      </c>
      <c r="F35" s="27">
        <v>2</v>
      </c>
      <c r="G35" s="28">
        <v>14.2</v>
      </c>
      <c r="H35" s="28">
        <f t="shared" si="20"/>
        <v>27.772785999999996</v>
      </c>
      <c r="I35" s="30">
        <f t="shared" si="21"/>
        <v>28.4</v>
      </c>
      <c r="J35" s="30">
        <f t="shared" si="22"/>
        <v>55.545571999999993</v>
      </c>
      <c r="K35" s="62"/>
      <c r="L35" s="62"/>
      <c r="M35" s="62"/>
      <c r="N35" s="62"/>
    </row>
    <row r="36" spans="1:14" ht="16.2" thickBot="1" x14ac:dyDescent="0.35">
      <c r="A36" s="67"/>
      <c r="B36" s="41" t="s">
        <v>33</v>
      </c>
      <c r="C36" s="32"/>
      <c r="D36" s="33"/>
      <c r="E36" s="34">
        <f>SUM(E32:E35)</f>
        <v>28</v>
      </c>
      <c r="F36" s="34">
        <f>SUM(F32:F35)</f>
        <v>49</v>
      </c>
      <c r="G36" s="35" t="s">
        <v>36</v>
      </c>
      <c r="H36" s="35" t="s">
        <v>36</v>
      </c>
      <c r="I36" s="37">
        <f>SUM(I32:I35)</f>
        <v>1005.8</v>
      </c>
      <c r="J36" s="36">
        <f>SUM(J32:J35)</f>
        <v>1967.1738139999998</v>
      </c>
      <c r="K36" s="62"/>
      <c r="L36" s="62"/>
      <c r="M36" s="62"/>
      <c r="N36" s="62"/>
    </row>
    <row r="37" spans="1:14" ht="16.2" customHeight="1" thickBot="1" x14ac:dyDescent="0.35">
      <c r="A37" s="63" t="s">
        <v>35</v>
      </c>
      <c r="B37" s="64"/>
      <c r="C37" s="64"/>
      <c r="D37" s="65"/>
      <c r="E37" s="39">
        <f>E13+E31+E36</f>
        <v>799</v>
      </c>
      <c r="F37" s="39">
        <f>F13+F31+F36</f>
        <v>1196</v>
      </c>
      <c r="G37" s="42" t="s">
        <v>36</v>
      </c>
      <c r="H37" s="42" t="s">
        <v>36</v>
      </c>
      <c r="I37" s="40">
        <f>I13+I31+I36</f>
        <v>29269.4</v>
      </c>
      <c r="J37" s="40">
        <f>J13+J31+J36</f>
        <v>57245.970602000009</v>
      </c>
      <c r="K37" s="43">
        <f>I37*5%</f>
        <v>1463.4700000000003</v>
      </c>
      <c r="L37" s="44">
        <f>J37*5%</f>
        <v>2862.2985301000008</v>
      </c>
      <c r="M37" s="46">
        <f>I37*1%</f>
        <v>292.69400000000002</v>
      </c>
      <c r="N37" s="45">
        <v>573.05999999999995</v>
      </c>
    </row>
  </sheetData>
  <mergeCells count="20">
    <mergeCell ref="N4:N36"/>
    <mergeCell ref="A37:D37"/>
    <mergeCell ref="A4:A36"/>
    <mergeCell ref="K4:K36"/>
    <mergeCell ref="L4:L36"/>
    <mergeCell ref="M4:M36"/>
    <mergeCell ref="B4:B12"/>
    <mergeCell ref="B14:B30"/>
    <mergeCell ref="B32:B35"/>
    <mergeCell ref="A1:N1"/>
    <mergeCell ref="G2:H2"/>
    <mergeCell ref="I2:J2"/>
    <mergeCell ref="K2:L2"/>
    <mergeCell ref="M2:N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28" zoomScaleNormal="100" workbookViewId="0">
      <selection activeCell="D47" sqref="D47"/>
    </sheetView>
  </sheetViews>
  <sheetFormatPr defaultRowHeight="14.4" x14ac:dyDescent="0.3"/>
  <cols>
    <col min="1" max="2" width="10.88671875" style="2" customWidth="1"/>
    <col min="3" max="3" width="15.6640625" style="2" customWidth="1"/>
    <col min="4" max="4" width="32.33203125" style="2" customWidth="1"/>
    <col min="5" max="5" width="13.88671875" style="2" customWidth="1"/>
    <col min="6" max="6" width="12.44140625" style="2" customWidth="1"/>
    <col min="7" max="7" width="13.44140625" style="2" customWidth="1"/>
    <col min="8" max="8" width="13.5546875" style="2" customWidth="1"/>
    <col min="9" max="9" width="10.5546875" style="3" customWidth="1"/>
    <col min="10" max="10" width="10.554687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</row>
    <row r="2" spans="1:10" ht="50.4" customHeight="1" x14ac:dyDescent="0.3">
      <c r="A2" s="70" t="s">
        <v>6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15" customHeight="1" x14ac:dyDescent="0.3">
      <c r="A3" s="71" t="s">
        <v>24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5" thickBot="1" x14ac:dyDescent="0.35">
      <c r="A4" s="4"/>
      <c r="B4" s="4"/>
      <c r="C4" s="4"/>
      <c r="D4" s="24"/>
      <c r="E4" s="4"/>
      <c r="F4" s="4"/>
      <c r="G4" s="4"/>
      <c r="H4" s="5"/>
    </row>
    <row r="5" spans="1:10" ht="29.4" customHeight="1" x14ac:dyDescent="0.3">
      <c r="A5" s="55" t="s">
        <v>4</v>
      </c>
      <c r="B5" s="57" t="s">
        <v>3</v>
      </c>
      <c r="C5" s="57" t="s">
        <v>9</v>
      </c>
      <c r="D5" s="59" t="s">
        <v>0</v>
      </c>
      <c r="E5" s="59" t="s">
        <v>1</v>
      </c>
      <c r="F5" s="59" t="s">
        <v>2</v>
      </c>
      <c r="G5" s="49" t="s">
        <v>27</v>
      </c>
      <c r="H5" s="50"/>
      <c r="I5" s="49" t="s">
        <v>28</v>
      </c>
      <c r="J5" s="72"/>
    </row>
    <row r="6" spans="1:10" ht="37.799999999999997" customHeight="1" thickBot="1" x14ac:dyDescent="0.35">
      <c r="A6" s="56"/>
      <c r="B6" s="58"/>
      <c r="C6" s="58"/>
      <c r="D6" s="60"/>
      <c r="E6" s="60"/>
      <c r="F6" s="60"/>
      <c r="G6" s="23" t="s">
        <v>23</v>
      </c>
      <c r="H6" s="23" t="s">
        <v>22</v>
      </c>
      <c r="I6" s="23" t="s">
        <v>23</v>
      </c>
      <c r="J6" s="23" t="s">
        <v>22</v>
      </c>
    </row>
    <row r="7" spans="1:10" ht="15.6" x14ac:dyDescent="0.3">
      <c r="A7" s="66" t="s">
        <v>45</v>
      </c>
      <c r="B7" s="68" t="s">
        <v>46</v>
      </c>
      <c r="C7" s="25" t="s">
        <v>38</v>
      </c>
      <c r="D7" s="26" t="s">
        <v>34</v>
      </c>
      <c r="E7" s="27">
        <v>6</v>
      </c>
      <c r="F7" s="27"/>
      <c r="G7" s="28"/>
      <c r="H7" s="28">
        <f t="shared" ref="H7:H15" si="0">G7*1.95583</f>
        <v>0</v>
      </c>
      <c r="I7" s="29">
        <f t="shared" ref="I7:I8" si="1">E7*G7</f>
        <v>0</v>
      </c>
      <c r="J7" s="29">
        <f t="shared" ref="J7:J8" si="2">E7*H7</f>
        <v>0</v>
      </c>
    </row>
    <row r="8" spans="1:10" ht="15.6" x14ac:dyDescent="0.3">
      <c r="A8" s="67"/>
      <c r="B8" s="69"/>
      <c r="C8" s="25" t="s">
        <v>38</v>
      </c>
      <c r="D8" s="26" t="s">
        <v>29</v>
      </c>
      <c r="E8" s="27">
        <v>9</v>
      </c>
      <c r="F8" s="27"/>
      <c r="G8" s="28"/>
      <c r="H8" s="28">
        <f t="shared" si="0"/>
        <v>0</v>
      </c>
      <c r="I8" s="29">
        <f t="shared" si="1"/>
        <v>0</v>
      </c>
      <c r="J8" s="29">
        <f t="shared" si="2"/>
        <v>0</v>
      </c>
    </row>
    <row r="9" spans="1:10" ht="15.6" x14ac:dyDescent="0.3">
      <c r="A9" s="67"/>
      <c r="B9" s="69"/>
      <c r="C9" s="25" t="s">
        <v>41</v>
      </c>
      <c r="D9" s="26" t="s">
        <v>37</v>
      </c>
      <c r="E9" s="27">
        <v>1</v>
      </c>
      <c r="F9" s="27">
        <v>2</v>
      </c>
      <c r="G9" s="28"/>
      <c r="H9" s="28">
        <f t="shared" si="0"/>
        <v>0</v>
      </c>
      <c r="I9" s="30">
        <f t="shared" ref="I9:I12" si="3">F9*G9</f>
        <v>0</v>
      </c>
      <c r="J9" s="30">
        <f t="shared" ref="J9:J12" si="4">F9*H9</f>
        <v>0</v>
      </c>
    </row>
    <row r="10" spans="1:10" ht="15.6" x14ac:dyDescent="0.3">
      <c r="A10" s="67"/>
      <c r="B10" s="69"/>
      <c r="C10" s="25" t="s">
        <v>38</v>
      </c>
      <c r="D10" s="26" t="s">
        <v>37</v>
      </c>
      <c r="E10" s="27">
        <v>1</v>
      </c>
      <c r="F10" s="27">
        <v>2</v>
      </c>
      <c r="G10" s="28"/>
      <c r="H10" s="28">
        <f t="shared" si="0"/>
        <v>0</v>
      </c>
      <c r="I10" s="30">
        <f t="shared" si="3"/>
        <v>0</v>
      </c>
      <c r="J10" s="30">
        <f t="shared" si="4"/>
        <v>0</v>
      </c>
    </row>
    <row r="11" spans="1:10" ht="15.6" x14ac:dyDescent="0.3">
      <c r="A11" s="67"/>
      <c r="B11" s="69"/>
      <c r="C11" s="25" t="s">
        <v>41</v>
      </c>
      <c r="D11" s="26" t="s">
        <v>30</v>
      </c>
      <c r="E11" s="27">
        <v>3</v>
      </c>
      <c r="F11" s="27">
        <v>5</v>
      </c>
      <c r="G11" s="28"/>
      <c r="H11" s="28">
        <f t="shared" si="0"/>
        <v>0</v>
      </c>
      <c r="I11" s="30">
        <f t="shared" si="3"/>
        <v>0</v>
      </c>
      <c r="J11" s="30">
        <f t="shared" si="4"/>
        <v>0</v>
      </c>
    </row>
    <row r="12" spans="1:10" ht="15.6" x14ac:dyDescent="0.3">
      <c r="A12" s="67"/>
      <c r="B12" s="69"/>
      <c r="C12" s="25" t="s">
        <v>38</v>
      </c>
      <c r="D12" s="26" t="s">
        <v>30</v>
      </c>
      <c r="E12" s="27">
        <v>38</v>
      </c>
      <c r="F12" s="27">
        <v>63</v>
      </c>
      <c r="G12" s="28"/>
      <c r="H12" s="28">
        <f t="shared" si="0"/>
        <v>0</v>
      </c>
      <c r="I12" s="30">
        <f t="shared" si="3"/>
        <v>0</v>
      </c>
      <c r="J12" s="30">
        <f t="shared" si="4"/>
        <v>0</v>
      </c>
    </row>
    <row r="13" spans="1:10" ht="15.6" x14ac:dyDescent="0.3">
      <c r="A13" s="67"/>
      <c r="B13" s="69"/>
      <c r="C13" s="25" t="s">
        <v>38</v>
      </c>
      <c r="D13" s="26" t="s">
        <v>31</v>
      </c>
      <c r="E13" s="27">
        <v>10</v>
      </c>
      <c r="F13" s="27"/>
      <c r="G13" s="28"/>
      <c r="H13" s="28">
        <f t="shared" si="0"/>
        <v>0</v>
      </c>
      <c r="I13" s="29">
        <f t="shared" ref="I13" si="5">E13*G13</f>
        <v>0</v>
      </c>
      <c r="J13" s="29">
        <f t="shared" ref="J13" si="6">E13*H13</f>
        <v>0</v>
      </c>
    </row>
    <row r="14" spans="1:10" ht="15.6" x14ac:dyDescent="0.3">
      <c r="A14" s="67"/>
      <c r="B14" s="69"/>
      <c r="C14" s="25" t="s">
        <v>41</v>
      </c>
      <c r="D14" s="31" t="s">
        <v>32</v>
      </c>
      <c r="E14" s="27">
        <v>2</v>
      </c>
      <c r="F14" s="27">
        <v>4</v>
      </c>
      <c r="G14" s="28"/>
      <c r="H14" s="28">
        <f t="shared" si="0"/>
        <v>0</v>
      </c>
      <c r="I14" s="30">
        <f t="shared" ref="I14:I15" si="7">F14*G14</f>
        <v>0</v>
      </c>
      <c r="J14" s="30">
        <f t="shared" ref="J14:J15" si="8">F14*H14</f>
        <v>0</v>
      </c>
    </row>
    <row r="15" spans="1:10" ht="15.6" x14ac:dyDescent="0.3">
      <c r="A15" s="67"/>
      <c r="B15" s="69"/>
      <c r="C15" s="25" t="s">
        <v>38</v>
      </c>
      <c r="D15" s="31" t="s">
        <v>32</v>
      </c>
      <c r="E15" s="27">
        <v>38</v>
      </c>
      <c r="F15" s="27">
        <v>69</v>
      </c>
      <c r="G15" s="28"/>
      <c r="H15" s="28">
        <f t="shared" si="0"/>
        <v>0</v>
      </c>
      <c r="I15" s="30">
        <f t="shared" si="7"/>
        <v>0</v>
      </c>
      <c r="J15" s="30">
        <f t="shared" si="8"/>
        <v>0</v>
      </c>
    </row>
    <row r="16" spans="1:10" ht="15.6" x14ac:dyDescent="0.3">
      <c r="A16" s="67"/>
      <c r="B16" s="41" t="s">
        <v>33</v>
      </c>
      <c r="C16" s="32"/>
      <c r="D16" s="33"/>
      <c r="E16" s="34">
        <f>SUM(E7:E15)</f>
        <v>108</v>
      </c>
      <c r="F16" s="34">
        <f>SUM(F8:F15)</f>
        <v>145</v>
      </c>
      <c r="G16" s="35" t="s">
        <v>36</v>
      </c>
      <c r="H16" s="35" t="s">
        <v>36</v>
      </c>
      <c r="I16" s="36">
        <f>SUM(I7:I15)</f>
        <v>0</v>
      </c>
      <c r="J16" s="36">
        <f>SUM(J7:J15)</f>
        <v>0</v>
      </c>
    </row>
    <row r="17" spans="1:10" ht="15.6" x14ac:dyDescent="0.3">
      <c r="A17" s="67"/>
      <c r="B17" s="69" t="s">
        <v>47</v>
      </c>
      <c r="C17" s="25" t="s">
        <v>38</v>
      </c>
      <c r="D17" s="26" t="s">
        <v>34</v>
      </c>
      <c r="E17" s="27">
        <v>1</v>
      </c>
      <c r="F17" s="27"/>
      <c r="G17" s="28"/>
      <c r="H17" s="28">
        <f t="shared" ref="H17:H33" si="9">G17*1.95583</f>
        <v>0</v>
      </c>
      <c r="I17" s="29">
        <f t="shared" ref="I17:I18" si="10">E17*G17</f>
        <v>0</v>
      </c>
      <c r="J17" s="29">
        <f t="shared" ref="J17:J18" si="11">E17*H17</f>
        <v>0</v>
      </c>
    </row>
    <row r="18" spans="1:10" ht="15.6" x14ac:dyDescent="0.3">
      <c r="A18" s="67"/>
      <c r="B18" s="69"/>
      <c r="C18" s="25" t="s">
        <v>38</v>
      </c>
      <c r="D18" s="26" t="s">
        <v>29</v>
      </c>
      <c r="E18" s="27">
        <v>33</v>
      </c>
      <c r="F18" s="27"/>
      <c r="G18" s="28"/>
      <c r="H18" s="28">
        <f t="shared" si="9"/>
        <v>0</v>
      </c>
      <c r="I18" s="29">
        <f t="shared" si="10"/>
        <v>0</v>
      </c>
      <c r="J18" s="29">
        <f t="shared" si="11"/>
        <v>0</v>
      </c>
    </row>
    <row r="19" spans="1:10" ht="15.6" x14ac:dyDescent="0.3">
      <c r="A19" s="67"/>
      <c r="B19" s="69"/>
      <c r="C19" s="25" t="s">
        <v>39</v>
      </c>
      <c r="D19" s="26" t="s">
        <v>37</v>
      </c>
      <c r="E19" s="27">
        <v>2</v>
      </c>
      <c r="F19" s="27">
        <v>3</v>
      </c>
      <c r="G19" s="28"/>
      <c r="H19" s="28">
        <f t="shared" si="9"/>
        <v>0</v>
      </c>
      <c r="I19" s="30">
        <f t="shared" ref="I19:I27" si="12">F19*G19</f>
        <v>0</v>
      </c>
      <c r="J19" s="30">
        <f t="shared" ref="J19:J27" si="13">F19*H19</f>
        <v>0</v>
      </c>
    </row>
    <row r="20" spans="1:10" ht="15.6" x14ac:dyDescent="0.3">
      <c r="A20" s="67"/>
      <c r="B20" s="69"/>
      <c r="C20" s="25" t="s">
        <v>38</v>
      </c>
      <c r="D20" s="26" t="s">
        <v>37</v>
      </c>
      <c r="E20" s="27">
        <v>27</v>
      </c>
      <c r="F20" s="27">
        <v>45</v>
      </c>
      <c r="G20" s="28"/>
      <c r="H20" s="28">
        <f t="shared" si="9"/>
        <v>0</v>
      </c>
      <c r="I20" s="30">
        <f t="shared" si="12"/>
        <v>0</v>
      </c>
      <c r="J20" s="30">
        <f t="shared" si="13"/>
        <v>0</v>
      </c>
    </row>
    <row r="21" spans="1:10" ht="15.6" x14ac:dyDescent="0.3">
      <c r="A21" s="67"/>
      <c r="B21" s="69"/>
      <c r="C21" s="25" t="s">
        <v>43</v>
      </c>
      <c r="D21" s="26" t="s">
        <v>37</v>
      </c>
      <c r="E21" s="27">
        <v>4</v>
      </c>
      <c r="F21" s="27">
        <v>7</v>
      </c>
      <c r="G21" s="28"/>
      <c r="H21" s="28">
        <f t="shared" si="9"/>
        <v>0</v>
      </c>
      <c r="I21" s="30">
        <f t="shared" si="12"/>
        <v>0</v>
      </c>
      <c r="J21" s="30">
        <f t="shared" si="13"/>
        <v>0</v>
      </c>
    </row>
    <row r="22" spans="1:10" ht="15.6" x14ac:dyDescent="0.3">
      <c r="A22" s="67"/>
      <c r="B22" s="69"/>
      <c r="C22" s="25" t="s">
        <v>43</v>
      </c>
      <c r="D22" s="26" t="s">
        <v>42</v>
      </c>
      <c r="E22" s="27">
        <v>1</v>
      </c>
      <c r="F22" s="27">
        <v>2</v>
      </c>
      <c r="G22" s="28"/>
      <c r="H22" s="28">
        <f t="shared" si="9"/>
        <v>0</v>
      </c>
      <c r="I22" s="30">
        <f t="shared" si="12"/>
        <v>0</v>
      </c>
      <c r="J22" s="30">
        <f t="shared" si="13"/>
        <v>0</v>
      </c>
    </row>
    <row r="23" spans="1:10" ht="15.6" x14ac:dyDescent="0.3">
      <c r="A23" s="67"/>
      <c r="B23" s="69"/>
      <c r="C23" s="25" t="s">
        <v>48</v>
      </c>
      <c r="D23" s="26" t="s">
        <v>30</v>
      </c>
      <c r="E23" s="27">
        <v>6</v>
      </c>
      <c r="F23" s="27">
        <v>10</v>
      </c>
      <c r="G23" s="28"/>
      <c r="H23" s="28">
        <f t="shared" si="9"/>
        <v>0</v>
      </c>
      <c r="I23" s="30">
        <f t="shared" si="12"/>
        <v>0</v>
      </c>
      <c r="J23" s="30">
        <f t="shared" si="13"/>
        <v>0</v>
      </c>
    </row>
    <row r="24" spans="1:10" ht="15.6" x14ac:dyDescent="0.3">
      <c r="A24" s="67"/>
      <c r="B24" s="69"/>
      <c r="C24" s="25" t="s">
        <v>39</v>
      </c>
      <c r="D24" s="26" t="s">
        <v>30</v>
      </c>
      <c r="E24" s="27">
        <v>8</v>
      </c>
      <c r="F24" s="27">
        <v>13</v>
      </c>
      <c r="G24" s="28"/>
      <c r="H24" s="28">
        <f t="shared" si="9"/>
        <v>0</v>
      </c>
      <c r="I24" s="30">
        <f t="shared" si="12"/>
        <v>0</v>
      </c>
      <c r="J24" s="30">
        <f t="shared" si="13"/>
        <v>0</v>
      </c>
    </row>
    <row r="25" spans="1:10" ht="15.6" x14ac:dyDescent="0.3">
      <c r="A25" s="67"/>
      <c r="B25" s="69"/>
      <c r="C25" s="25" t="s">
        <v>38</v>
      </c>
      <c r="D25" s="26" t="s">
        <v>30</v>
      </c>
      <c r="E25" s="27">
        <v>250</v>
      </c>
      <c r="F25" s="27">
        <v>417</v>
      </c>
      <c r="G25" s="28"/>
      <c r="H25" s="28">
        <f t="shared" si="9"/>
        <v>0</v>
      </c>
      <c r="I25" s="30">
        <f t="shared" si="12"/>
        <v>0</v>
      </c>
      <c r="J25" s="30">
        <f t="shared" si="13"/>
        <v>0</v>
      </c>
    </row>
    <row r="26" spans="1:10" ht="15.6" x14ac:dyDescent="0.3">
      <c r="A26" s="67"/>
      <c r="B26" s="69"/>
      <c r="C26" s="25" t="s">
        <v>41</v>
      </c>
      <c r="D26" s="26" t="s">
        <v>30</v>
      </c>
      <c r="E26" s="27">
        <v>3</v>
      </c>
      <c r="F26" s="27">
        <v>5</v>
      </c>
      <c r="G26" s="28"/>
      <c r="H26" s="28">
        <f t="shared" si="9"/>
        <v>0</v>
      </c>
      <c r="I26" s="30">
        <f t="shared" si="12"/>
        <v>0</v>
      </c>
      <c r="J26" s="30">
        <f t="shared" si="13"/>
        <v>0</v>
      </c>
    </row>
    <row r="27" spans="1:10" ht="15.6" x14ac:dyDescent="0.3">
      <c r="A27" s="67"/>
      <c r="B27" s="69"/>
      <c r="C27" s="25" t="s">
        <v>43</v>
      </c>
      <c r="D27" s="26" t="s">
        <v>30</v>
      </c>
      <c r="E27" s="27">
        <v>4</v>
      </c>
      <c r="F27" s="27">
        <v>7</v>
      </c>
      <c r="G27" s="28"/>
      <c r="H27" s="28">
        <f t="shared" si="9"/>
        <v>0</v>
      </c>
      <c r="I27" s="30">
        <f t="shared" si="12"/>
        <v>0</v>
      </c>
      <c r="J27" s="30">
        <f t="shared" si="13"/>
        <v>0</v>
      </c>
    </row>
    <row r="28" spans="1:10" ht="15.6" x14ac:dyDescent="0.3">
      <c r="A28" s="67"/>
      <c r="B28" s="69"/>
      <c r="C28" s="25" t="s">
        <v>38</v>
      </c>
      <c r="D28" s="26" t="s">
        <v>31</v>
      </c>
      <c r="E28" s="27">
        <v>53</v>
      </c>
      <c r="F28" s="27"/>
      <c r="G28" s="28"/>
      <c r="H28" s="28">
        <f t="shared" si="9"/>
        <v>0</v>
      </c>
      <c r="I28" s="29">
        <f t="shared" ref="I28" si="14">E28*G28</f>
        <v>0</v>
      </c>
      <c r="J28" s="29">
        <f t="shared" ref="J28" si="15">E28*H28</f>
        <v>0</v>
      </c>
    </row>
    <row r="29" spans="1:10" ht="15.6" x14ac:dyDescent="0.3">
      <c r="A29" s="67"/>
      <c r="B29" s="69"/>
      <c r="C29" s="25" t="s">
        <v>48</v>
      </c>
      <c r="D29" s="31" t="s">
        <v>32</v>
      </c>
      <c r="E29" s="27">
        <v>6</v>
      </c>
      <c r="F29" s="27">
        <v>11</v>
      </c>
      <c r="G29" s="28"/>
      <c r="H29" s="28">
        <f t="shared" si="9"/>
        <v>0</v>
      </c>
      <c r="I29" s="30">
        <f t="shared" ref="I29:I33" si="16">F29*G29</f>
        <v>0</v>
      </c>
      <c r="J29" s="30">
        <f t="shared" ref="J29:J33" si="17">F29*H29</f>
        <v>0</v>
      </c>
    </row>
    <row r="30" spans="1:10" ht="15.6" x14ac:dyDescent="0.3">
      <c r="A30" s="67"/>
      <c r="B30" s="69"/>
      <c r="C30" s="25" t="s">
        <v>39</v>
      </c>
      <c r="D30" s="31" t="s">
        <v>32</v>
      </c>
      <c r="E30" s="27">
        <v>8</v>
      </c>
      <c r="F30" s="27">
        <v>15</v>
      </c>
      <c r="G30" s="28"/>
      <c r="H30" s="28">
        <f t="shared" si="9"/>
        <v>0</v>
      </c>
      <c r="I30" s="30">
        <f t="shared" si="16"/>
        <v>0</v>
      </c>
      <c r="J30" s="30">
        <f t="shared" si="17"/>
        <v>0</v>
      </c>
    </row>
    <row r="31" spans="1:10" ht="15.6" x14ac:dyDescent="0.3">
      <c r="A31" s="67"/>
      <c r="B31" s="69"/>
      <c r="C31" s="25" t="s">
        <v>38</v>
      </c>
      <c r="D31" s="31" t="s">
        <v>32</v>
      </c>
      <c r="E31" s="27">
        <v>250</v>
      </c>
      <c r="F31" s="27">
        <v>455</v>
      </c>
      <c r="G31" s="28"/>
      <c r="H31" s="28">
        <f t="shared" si="9"/>
        <v>0</v>
      </c>
      <c r="I31" s="30">
        <f t="shared" si="16"/>
        <v>0</v>
      </c>
      <c r="J31" s="30">
        <f t="shared" si="17"/>
        <v>0</v>
      </c>
    </row>
    <row r="32" spans="1:10" ht="15.6" x14ac:dyDescent="0.3">
      <c r="A32" s="67"/>
      <c r="B32" s="69"/>
      <c r="C32" s="25" t="s">
        <v>41</v>
      </c>
      <c r="D32" s="31" t="s">
        <v>32</v>
      </c>
      <c r="E32" s="27">
        <v>3</v>
      </c>
      <c r="F32" s="27">
        <v>5</v>
      </c>
      <c r="G32" s="28"/>
      <c r="H32" s="28">
        <f t="shared" si="9"/>
        <v>0</v>
      </c>
      <c r="I32" s="30">
        <f t="shared" si="16"/>
        <v>0</v>
      </c>
      <c r="J32" s="30">
        <f t="shared" si="17"/>
        <v>0</v>
      </c>
    </row>
    <row r="33" spans="1:10" ht="15.6" x14ac:dyDescent="0.3">
      <c r="A33" s="67"/>
      <c r="B33" s="69"/>
      <c r="C33" s="25" t="s">
        <v>43</v>
      </c>
      <c r="D33" s="31" t="s">
        <v>32</v>
      </c>
      <c r="E33" s="27">
        <v>4</v>
      </c>
      <c r="F33" s="27">
        <v>7</v>
      </c>
      <c r="G33" s="28"/>
      <c r="H33" s="28">
        <f t="shared" si="9"/>
        <v>0</v>
      </c>
      <c r="I33" s="30">
        <f t="shared" si="16"/>
        <v>0</v>
      </c>
      <c r="J33" s="30">
        <f t="shared" si="17"/>
        <v>0</v>
      </c>
    </row>
    <row r="34" spans="1:10" ht="15.6" x14ac:dyDescent="0.3">
      <c r="A34" s="67"/>
      <c r="B34" s="41" t="s">
        <v>33</v>
      </c>
      <c r="C34" s="32"/>
      <c r="D34" s="33"/>
      <c r="E34" s="34">
        <f>SUM(E17:E33)</f>
        <v>663</v>
      </c>
      <c r="F34" s="34">
        <f>SUM(F17:F33)</f>
        <v>1002</v>
      </c>
      <c r="G34" s="35" t="s">
        <v>36</v>
      </c>
      <c r="H34" s="35" t="s">
        <v>36</v>
      </c>
      <c r="I34" s="37">
        <f>SUM(I17:I33)</f>
        <v>0</v>
      </c>
      <c r="J34" s="36">
        <f>SUM(J17:J33)</f>
        <v>0</v>
      </c>
    </row>
    <row r="35" spans="1:10" ht="15.6" x14ac:dyDescent="0.3">
      <c r="A35" s="67"/>
      <c r="B35" s="69" t="s">
        <v>49</v>
      </c>
      <c r="C35" s="25" t="s">
        <v>38</v>
      </c>
      <c r="D35" s="26" t="s">
        <v>37</v>
      </c>
      <c r="E35" s="27">
        <v>3</v>
      </c>
      <c r="F35" s="27">
        <v>5</v>
      </c>
      <c r="G35" s="28"/>
      <c r="H35" s="28">
        <f t="shared" ref="H35:H38" si="18">G35*1.95583</f>
        <v>0</v>
      </c>
      <c r="I35" s="30">
        <f t="shared" ref="I35:I38" si="19">F35*G35</f>
        <v>0</v>
      </c>
      <c r="J35" s="30">
        <f t="shared" ref="J35:J38" si="20">F35*H35</f>
        <v>0</v>
      </c>
    </row>
    <row r="36" spans="1:10" ht="15.6" x14ac:dyDescent="0.3">
      <c r="A36" s="67"/>
      <c r="B36" s="69"/>
      <c r="C36" s="25" t="s">
        <v>38</v>
      </c>
      <c r="D36" s="26" t="s">
        <v>30</v>
      </c>
      <c r="E36" s="27">
        <v>12</v>
      </c>
      <c r="F36" s="27">
        <v>20</v>
      </c>
      <c r="G36" s="28"/>
      <c r="H36" s="28">
        <f t="shared" si="18"/>
        <v>0</v>
      </c>
      <c r="I36" s="30">
        <f t="shared" si="19"/>
        <v>0</v>
      </c>
      <c r="J36" s="30">
        <f t="shared" si="20"/>
        <v>0</v>
      </c>
    </row>
    <row r="37" spans="1:10" ht="15.6" x14ac:dyDescent="0.3">
      <c r="A37" s="67"/>
      <c r="B37" s="69"/>
      <c r="C37" s="25" t="s">
        <v>38</v>
      </c>
      <c r="D37" s="31" t="s">
        <v>32</v>
      </c>
      <c r="E37" s="27">
        <v>12</v>
      </c>
      <c r="F37" s="27">
        <v>22</v>
      </c>
      <c r="G37" s="28"/>
      <c r="H37" s="28">
        <f t="shared" si="18"/>
        <v>0</v>
      </c>
      <c r="I37" s="30">
        <f t="shared" si="19"/>
        <v>0</v>
      </c>
      <c r="J37" s="30">
        <f t="shared" si="20"/>
        <v>0</v>
      </c>
    </row>
    <row r="38" spans="1:10" ht="15.6" x14ac:dyDescent="0.3">
      <c r="A38" s="67"/>
      <c r="B38" s="69"/>
      <c r="C38" s="25" t="s">
        <v>40</v>
      </c>
      <c r="D38" s="31" t="s">
        <v>32</v>
      </c>
      <c r="E38" s="27">
        <v>1</v>
      </c>
      <c r="F38" s="27">
        <v>2</v>
      </c>
      <c r="G38" s="28"/>
      <c r="H38" s="28">
        <f t="shared" si="18"/>
        <v>0</v>
      </c>
      <c r="I38" s="30">
        <f t="shared" si="19"/>
        <v>0</v>
      </c>
      <c r="J38" s="30">
        <f t="shared" si="20"/>
        <v>0</v>
      </c>
    </row>
    <row r="39" spans="1:10" ht="16.2" thickBot="1" x14ac:dyDescent="0.35">
      <c r="A39" s="67"/>
      <c r="B39" s="41" t="s">
        <v>33</v>
      </c>
      <c r="C39" s="32"/>
      <c r="D39" s="33"/>
      <c r="E39" s="34">
        <f>SUM(E35:E38)</f>
        <v>28</v>
      </c>
      <c r="F39" s="34">
        <f>SUM(F35:F38)</f>
        <v>49</v>
      </c>
      <c r="G39" s="35" t="s">
        <v>36</v>
      </c>
      <c r="H39" s="35" t="s">
        <v>36</v>
      </c>
      <c r="I39" s="37">
        <f>SUM(I35:I38)</f>
        <v>0</v>
      </c>
      <c r="J39" s="36">
        <f>SUM(J35:J38)</f>
        <v>0</v>
      </c>
    </row>
    <row r="40" spans="1:10" ht="16.2" thickBot="1" x14ac:dyDescent="0.35">
      <c r="A40" s="63" t="s">
        <v>35</v>
      </c>
      <c r="B40" s="64"/>
      <c r="C40" s="64"/>
      <c r="D40" s="65"/>
      <c r="E40" s="39">
        <f>E16+E34+E39</f>
        <v>799</v>
      </c>
      <c r="F40" s="39">
        <f>F16+F34+F39</f>
        <v>1196</v>
      </c>
      <c r="G40" s="42" t="s">
        <v>36</v>
      </c>
      <c r="H40" s="42" t="s">
        <v>36</v>
      </c>
      <c r="I40" s="40">
        <f>I16+I34+I39</f>
        <v>0</v>
      </c>
      <c r="J40" s="40">
        <f>J16+J34+J39</f>
        <v>0</v>
      </c>
    </row>
    <row r="41" spans="1:10" x14ac:dyDescent="0.3">
      <c r="A41" s="4"/>
      <c r="B41" s="4"/>
      <c r="C41" s="4"/>
      <c r="D41" s="47"/>
      <c r="E41" s="4"/>
      <c r="F41" s="4"/>
      <c r="G41" s="4"/>
      <c r="H41" s="22"/>
    </row>
    <row r="42" spans="1:10" x14ac:dyDescent="0.3">
      <c r="A42" s="1"/>
      <c r="B42" s="12"/>
      <c r="C42" s="21"/>
      <c r="D42" s="21"/>
      <c r="E42" s="13"/>
      <c r="F42" s="14"/>
      <c r="G42" s="14"/>
      <c r="H42" s="12"/>
      <c r="I42" s="12"/>
    </row>
    <row r="43" spans="1:10" x14ac:dyDescent="0.3">
      <c r="A43" s="1"/>
      <c r="B43" s="10" t="s">
        <v>7</v>
      </c>
      <c r="C43" s="10"/>
      <c r="D43" s="10"/>
      <c r="E43" s="10"/>
      <c r="F43" s="10" t="s">
        <v>8</v>
      </c>
      <c r="G43" s="11"/>
      <c r="H43" s="11"/>
      <c r="I43" s="12"/>
    </row>
    <row r="44" spans="1:10" x14ac:dyDescent="0.3">
      <c r="A44" s="1"/>
      <c r="B44" s="11"/>
      <c r="C44" s="11"/>
      <c r="D44" s="11"/>
      <c r="E44" s="11"/>
      <c r="F44" s="11"/>
      <c r="G44" s="11"/>
      <c r="H44" s="11"/>
      <c r="I44" s="12"/>
    </row>
  </sheetData>
  <mergeCells count="15">
    <mergeCell ref="A7:A39"/>
    <mergeCell ref="B7:B15"/>
    <mergeCell ref="B17:B33"/>
    <mergeCell ref="B35:B38"/>
    <mergeCell ref="A40:D40"/>
    <mergeCell ref="A2:J2"/>
    <mergeCell ref="A3:J3"/>
    <mergeCell ref="G5:H5"/>
    <mergeCell ref="I5:J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E13" sqref="E13"/>
    </sheetView>
  </sheetViews>
  <sheetFormatPr defaultRowHeight="14.4" x14ac:dyDescent="0.3"/>
  <cols>
    <col min="1" max="1" width="13.33203125" customWidth="1"/>
    <col min="2" max="2" width="14.109375" customWidth="1"/>
    <col min="3" max="3" width="15.44140625" customWidth="1"/>
    <col min="4" max="4" width="16.88671875" customWidth="1"/>
    <col min="5" max="5" width="17.88671875" customWidth="1"/>
    <col min="6" max="6" width="18.77734375" customWidth="1"/>
  </cols>
  <sheetData>
    <row r="1" spans="1:8" ht="15.6" x14ac:dyDescent="0.3">
      <c r="A1" s="73" t="s">
        <v>16</v>
      </c>
      <c r="B1" s="73"/>
      <c r="C1" s="73"/>
      <c r="D1" s="73"/>
      <c r="E1" s="73"/>
      <c r="F1" s="73"/>
      <c r="G1" s="73"/>
    </row>
    <row r="2" spans="1:8" ht="15.6" x14ac:dyDescent="0.3">
      <c r="A2" s="15"/>
      <c r="B2" s="15"/>
      <c r="C2" s="15"/>
      <c r="D2" s="15"/>
      <c r="E2" s="15"/>
      <c r="F2" s="15"/>
    </row>
    <row r="3" spans="1:8" ht="15.6" x14ac:dyDescent="0.3">
      <c r="A3" s="73" t="s">
        <v>25</v>
      </c>
      <c r="B3" s="73"/>
      <c r="C3" s="73"/>
      <c r="D3" s="73"/>
      <c r="E3" s="73"/>
      <c r="F3" s="73"/>
      <c r="G3" s="73"/>
    </row>
    <row r="4" spans="1:8" ht="15.6" x14ac:dyDescent="0.3">
      <c r="A4" s="16"/>
      <c r="B4" s="16"/>
      <c r="C4" s="16"/>
      <c r="D4" s="16"/>
      <c r="E4" s="16"/>
      <c r="F4" s="8"/>
    </row>
    <row r="5" spans="1:8" ht="15.6" x14ac:dyDescent="0.3">
      <c r="A5" s="16"/>
      <c r="B5" s="16"/>
      <c r="C5" s="16"/>
      <c r="D5" s="16"/>
      <c r="E5" s="16"/>
      <c r="F5" s="8"/>
    </row>
    <row r="6" spans="1:8" ht="15.6" x14ac:dyDescent="0.3">
      <c r="A6" s="73" t="s">
        <v>17</v>
      </c>
      <c r="B6" s="73"/>
      <c r="C6" s="73"/>
      <c r="D6" s="73"/>
      <c r="E6" s="73"/>
      <c r="F6" s="73"/>
    </row>
    <row r="7" spans="1:8" ht="15.6" x14ac:dyDescent="0.3">
      <c r="A7" s="8"/>
      <c r="B7" s="8"/>
      <c r="C7" s="8"/>
      <c r="D7" s="8"/>
      <c r="E7" s="8"/>
      <c r="F7" s="8"/>
    </row>
    <row r="8" spans="1:8" ht="16.2" thickBot="1" x14ac:dyDescent="0.35">
      <c r="A8" s="74"/>
      <c r="B8" s="74"/>
      <c r="C8" s="74"/>
      <c r="D8" s="74"/>
      <c r="E8" s="74"/>
      <c r="F8" s="74"/>
    </row>
    <row r="9" spans="1:8" x14ac:dyDescent="0.3">
      <c r="A9" s="75" t="s">
        <v>10</v>
      </c>
      <c r="B9" s="78" t="s">
        <v>26</v>
      </c>
      <c r="C9" s="78"/>
      <c r="D9" s="78"/>
      <c r="E9" s="78"/>
      <c r="F9" s="80" t="s">
        <v>11</v>
      </c>
    </row>
    <row r="10" spans="1:8" x14ac:dyDescent="0.3">
      <c r="A10" s="76"/>
      <c r="B10" s="79"/>
      <c r="C10" s="79"/>
      <c r="D10" s="79"/>
      <c r="E10" s="79"/>
      <c r="F10" s="81"/>
    </row>
    <row r="11" spans="1:8" ht="16.2" thickBot="1" x14ac:dyDescent="0.35">
      <c r="A11" s="77"/>
      <c r="B11" s="17" t="s">
        <v>12</v>
      </c>
      <c r="C11" s="17" t="s">
        <v>13</v>
      </c>
      <c r="D11" s="17" t="s">
        <v>14</v>
      </c>
      <c r="E11" s="17" t="s">
        <v>15</v>
      </c>
      <c r="F11" s="82"/>
    </row>
    <row r="12" spans="1:8" ht="15.6" x14ac:dyDescent="0.3">
      <c r="A12" s="18" t="s">
        <v>45</v>
      </c>
      <c r="B12" s="18"/>
      <c r="C12" s="18"/>
      <c r="D12" s="18" t="s">
        <v>44</v>
      </c>
      <c r="E12" s="18" t="s">
        <v>50</v>
      </c>
      <c r="F12" s="19">
        <f>B12+C12+D12+E12</f>
        <v>799</v>
      </c>
    </row>
    <row r="13" spans="1:8" ht="15.6" x14ac:dyDescent="0.3">
      <c r="A13" s="20"/>
      <c r="B13" s="20"/>
      <c r="C13" s="20"/>
      <c r="D13" s="20"/>
      <c r="E13" s="20"/>
      <c r="F13" s="20"/>
    </row>
    <row r="14" spans="1:8" ht="15.6" x14ac:dyDescent="0.3">
      <c r="A14" s="8"/>
      <c r="B14" s="8"/>
      <c r="C14" s="8"/>
      <c r="D14" s="8"/>
      <c r="E14" s="8"/>
      <c r="F14" s="8"/>
    </row>
    <row r="15" spans="1:8" ht="15.6" x14ac:dyDescent="0.3">
      <c r="A15" s="8"/>
      <c r="B15" s="8"/>
      <c r="C15" s="8"/>
      <c r="D15" s="8"/>
      <c r="E15" s="8"/>
      <c r="F15" s="8"/>
    </row>
    <row r="16" spans="1:8" x14ac:dyDescent="0.3">
      <c r="A16" s="10" t="s">
        <v>7</v>
      </c>
      <c r="B16" s="10"/>
      <c r="C16" s="10"/>
      <c r="D16" s="10"/>
      <c r="E16" s="10" t="s">
        <v>8</v>
      </c>
      <c r="F16" s="11"/>
      <c r="G16" s="11"/>
      <c r="H16" s="12"/>
    </row>
    <row r="17" spans="1:8" x14ac:dyDescent="0.3">
      <c r="A17" s="11"/>
      <c r="B17" s="11"/>
      <c r="C17" s="11"/>
      <c r="D17" s="11"/>
      <c r="E17" s="11"/>
      <c r="F17" s="11"/>
      <c r="G17" s="11"/>
      <c r="H17" s="12"/>
    </row>
  </sheetData>
  <mergeCells count="7">
    <mergeCell ref="A3:G3"/>
    <mergeCell ref="A1:G1"/>
    <mergeCell ref="A6:F6"/>
    <mergeCell ref="A8:F8"/>
    <mergeCell ref="A9:A11"/>
    <mergeCell ref="B9:E10"/>
    <mergeCell ref="F9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Приложение №3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Miro</cp:lastModifiedBy>
  <cp:lastPrinted>2026-06-01T12:21:04Z</cp:lastPrinted>
  <dcterms:created xsi:type="dcterms:W3CDTF">2019-10-11T07:43:52Z</dcterms:created>
  <dcterms:modified xsi:type="dcterms:W3CDTF">2026-06-15T12:28:13Z</dcterms:modified>
</cp:coreProperties>
</file>