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asi\Desktop\Буфер\Комисия за ЕТ\1.Паламара\1-11-26\1-11-26\"/>
    </mc:Choice>
  </mc:AlternateContent>
  <xr:revisionPtr revIDLastSave="0" documentId="13_ncr:1_{8A02C5AE-6EDA-4476-A145-139F96A7FAD8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8" i="7" l="1"/>
  <c r="L78" i="7" l="1"/>
  <c r="E74" i="8"/>
  <c r="K73" i="8"/>
  <c r="H73" i="8"/>
  <c r="L73" i="8" s="1"/>
  <c r="K72" i="8"/>
  <c r="H72" i="8"/>
  <c r="J72" i="8" s="1"/>
  <c r="K71" i="8"/>
  <c r="H71" i="8"/>
  <c r="L71" i="8" s="1"/>
  <c r="K70" i="8"/>
  <c r="H70" i="8"/>
  <c r="J70" i="8" s="1"/>
  <c r="K69" i="8"/>
  <c r="J69" i="8"/>
  <c r="H69" i="8"/>
  <c r="K68" i="8"/>
  <c r="H68" i="8"/>
  <c r="J68" i="8" s="1"/>
  <c r="E67" i="8"/>
  <c r="K66" i="8"/>
  <c r="H66" i="8"/>
  <c r="J66" i="8" s="1"/>
  <c r="K65" i="8"/>
  <c r="J65" i="8"/>
  <c r="H65" i="8"/>
  <c r="K64" i="8"/>
  <c r="H64" i="8"/>
  <c r="J64" i="8" s="1"/>
  <c r="K63" i="8"/>
  <c r="J63" i="8"/>
  <c r="H63" i="8"/>
  <c r="L63" i="8" s="1"/>
  <c r="L62" i="8"/>
  <c r="K62" i="8"/>
  <c r="H62" i="8"/>
  <c r="J62" i="8" s="1"/>
  <c r="K61" i="8"/>
  <c r="H61" i="8"/>
  <c r="E60" i="8"/>
  <c r="E75" i="8" s="1"/>
  <c r="K59" i="8"/>
  <c r="H59" i="8"/>
  <c r="L59" i="8" s="1"/>
  <c r="K58" i="8"/>
  <c r="H58" i="8"/>
  <c r="J58" i="8" s="1"/>
  <c r="K57" i="8"/>
  <c r="H57" i="8"/>
  <c r="L57" i="8" s="1"/>
  <c r="K56" i="8"/>
  <c r="H56" i="8"/>
  <c r="J56" i="8" s="1"/>
  <c r="K55" i="8"/>
  <c r="H55" i="8"/>
  <c r="L54" i="8"/>
  <c r="K54" i="8"/>
  <c r="H54" i="8"/>
  <c r="E52" i="8"/>
  <c r="K51" i="8"/>
  <c r="H51" i="8"/>
  <c r="L51" i="8" s="1"/>
  <c r="K50" i="8"/>
  <c r="H50" i="8"/>
  <c r="J50" i="8" s="1"/>
  <c r="K49" i="8"/>
  <c r="H49" i="8"/>
  <c r="L49" i="8" s="1"/>
  <c r="K48" i="8"/>
  <c r="H48" i="8"/>
  <c r="J48" i="8" s="1"/>
  <c r="K47" i="8"/>
  <c r="H47" i="8"/>
  <c r="E46" i="8"/>
  <c r="K45" i="8"/>
  <c r="H45" i="8"/>
  <c r="L45" i="8" s="1"/>
  <c r="K44" i="8"/>
  <c r="H44" i="8"/>
  <c r="J44" i="8" s="1"/>
  <c r="K43" i="8"/>
  <c r="H43" i="8"/>
  <c r="L42" i="8"/>
  <c r="K42" i="8"/>
  <c r="H42" i="8"/>
  <c r="J42" i="8" s="1"/>
  <c r="K41" i="8"/>
  <c r="H41" i="8"/>
  <c r="L41" i="8" s="1"/>
  <c r="E40" i="8"/>
  <c r="K39" i="8"/>
  <c r="H39" i="8"/>
  <c r="L39" i="8" s="1"/>
  <c r="K38" i="8"/>
  <c r="H38" i="8"/>
  <c r="J38" i="8" s="1"/>
  <c r="K37" i="8"/>
  <c r="J37" i="8"/>
  <c r="H37" i="8"/>
  <c r="L37" i="8" s="1"/>
  <c r="K36" i="8"/>
  <c r="H36" i="8"/>
  <c r="J36" i="8" s="1"/>
  <c r="K35" i="8"/>
  <c r="H35" i="8"/>
  <c r="H33" i="8"/>
  <c r="E33" i="8"/>
  <c r="K32" i="8"/>
  <c r="H32" i="8"/>
  <c r="J32" i="8" s="1"/>
  <c r="K31" i="8"/>
  <c r="H31" i="8"/>
  <c r="L31" i="8" s="1"/>
  <c r="E30" i="8"/>
  <c r="K29" i="8"/>
  <c r="J29" i="8"/>
  <c r="H29" i="8"/>
  <c r="L29" i="8" s="1"/>
  <c r="K28" i="8"/>
  <c r="H28" i="8"/>
  <c r="J28" i="8" s="1"/>
  <c r="E27" i="8"/>
  <c r="E34" i="8" s="1"/>
  <c r="K26" i="8"/>
  <c r="H26" i="8"/>
  <c r="L26" i="8" s="1"/>
  <c r="K25" i="8"/>
  <c r="J25" i="8"/>
  <c r="H25" i="8"/>
  <c r="L25" i="8" s="1"/>
  <c r="E23" i="8"/>
  <c r="K22" i="8"/>
  <c r="J22" i="8"/>
  <c r="H22" i="8"/>
  <c r="L22" i="8" s="1"/>
  <c r="K21" i="8"/>
  <c r="J21" i="8"/>
  <c r="H21" i="8"/>
  <c r="K20" i="8"/>
  <c r="H20" i="8"/>
  <c r="J20" i="8" s="1"/>
  <c r="E19" i="8"/>
  <c r="K18" i="8"/>
  <c r="J18" i="8"/>
  <c r="H18" i="8"/>
  <c r="L18" i="8" s="1"/>
  <c r="K17" i="8"/>
  <c r="J17" i="8"/>
  <c r="H17" i="8"/>
  <c r="K16" i="8"/>
  <c r="H16" i="8"/>
  <c r="J16" i="8" s="1"/>
  <c r="E15" i="8"/>
  <c r="E24" i="8" s="1"/>
  <c r="L14" i="8"/>
  <c r="K14" i="8"/>
  <c r="H14" i="8"/>
  <c r="J14" i="8" s="1"/>
  <c r="K13" i="8"/>
  <c r="H13" i="8"/>
  <c r="L13" i="8" s="1"/>
  <c r="K12" i="8"/>
  <c r="H12" i="8"/>
  <c r="J12" i="8" s="1"/>
  <c r="E11" i="8"/>
  <c r="K10" i="8"/>
  <c r="L10" i="8" s="1"/>
  <c r="H10" i="8"/>
  <c r="J10" i="8" s="1"/>
  <c r="K9" i="8"/>
  <c r="H9" i="8"/>
  <c r="L9" i="8" s="1"/>
  <c r="K8" i="8"/>
  <c r="H8" i="8"/>
  <c r="J8" i="8" s="1"/>
  <c r="J9" i="8" l="1"/>
  <c r="J41" i="8"/>
  <c r="J13" i="8"/>
  <c r="J26" i="8"/>
  <c r="H40" i="8"/>
  <c r="J45" i="8"/>
  <c r="J46" i="8" s="1"/>
  <c r="J49" i="8"/>
  <c r="H60" i="8"/>
  <c r="J57" i="8"/>
  <c r="L61" i="8"/>
  <c r="L66" i="8"/>
  <c r="J73" i="8"/>
  <c r="L17" i="8"/>
  <c r="L38" i="8"/>
  <c r="J61" i="8"/>
  <c r="J67" i="8" s="1"/>
  <c r="L70" i="8"/>
  <c r="L21" i="8"/>
  <c r="L43" i="8"/>
  <c r="H52" i="8"/>
  <c r="L55" i="8"/>
  <c r="L60" i="8" s="1"/>
  <c r="L65" i="8"/>
  <c r="J71" i="8"/>
  <c r="E53" i="8"/>
  <c r="E76" i="8" s="1"/>
  <c r="L50" i="8"/>
  <c r="L58" i="8"/>
  <c r="L69" i="8"/>
  <c r="J11" i="8"/>
  <c r="J23" i="8"/>
  <c r="J15" i="8"/>
  <c r="L27" i="8"/>
  <c r="J74" i="8"/>
  <c r="J19" i="8"/>
  <c r="J30" i="8"/>
  <c r="L8" i="8"/>
  <c r="L12" i="8"/>
  <c r="H15" i="8"/>
  <c r="L16" i="8"/>
  <c r="H19" i="8"/>
  <c r="L20" i="8"/>
  <c r="H23" i="8"/>
  <c r="H27" i="8"/>
  <c r="L28" i="8"/>
  <c r="J31" i="8"/>
  <c r="L32" i="8"/>
  <c r="J35" i="8"/>
  <c r="L36" i="8"/>
  <c r="J39" i="8"/>
  <c r="J43" i="8"/>
  <c r="L44" i="8"/>
  <c r="J47" i="8"/>
  <c r="L48" i="8"/>
  <c r="J51" i="8"/>
  <c r="J55" i="8"/>
  <c r="L56" i="8"/>
  <c r="J59" i="8"/>
  <c r="L64" i="8"/>
  <c r="H67" i="8"/>
  <c r="L68" i="8"/>
  <c r="L72" i="8"/>
  <c r="J27" i="8"/>
  <c r="H30" i="8"/>
  <c r="L35" i="8"/>
  <c r="H46" i="8"/>
  <c r="L47" i="8"/>
  <c r="J54" i="8"/>
  <c r="H74" i="8"/>
  <c r="J24" i="8" l="1"/>
  <c r="L52" i="8"/>
  <c r="L11" i="8"/>
  <c r="L67" i="8"/>
  <c r="J40" i="8"/>
  <c r="J33" i="8"/>
  <c r="L19" i="8"/>
  <c r="L74" i="8"/>
  <c r="L75" i="8" s="1"/>
  <c r="J52" i="8"/>
  <c r="L46" i="8"/>
  <c r="J60" i="8"/>
  <c r="L15" i="8"/>
  <c r="L30" i="8"/>
  <c r="L40" i="8"/>
  <c r="L23" i="8"/>
  <c r="L33" i="8"/>
  <c r="J53" i="8" l="1"/>
  <c r="J75" i="8"/>
  <c r="L53" i="8"/>
  <c r="L34" i="8"/>
  <c r="J34" i="8"/>
  <c r="L24" i="8"/>
  <c r="J76" i="8" l="1"/>
  <c r="L76" i="8"/>
  <c r="E10" i="7" l="1"/>
  <c r="K9" i="7"/>
  <c r="H9" i="7"/>
  <c r="K8" i="7"/>
  <c r="H8" i="7"/>
  <c r="J8" i="7" s="1"/>
  <c r="K7" i="7"/>
  <c r="H7" i="7"/>
  <c r="E73" i="7"/>
  <c r="K72" i="7"/>
  <c r="H72" i="7"/>
  <c r="K71" i="7"/>
  <c r="H71" i="7"/>
  <c r="K70" i="7"/>
  <c r="H70" i="7"/>
  <c r="J70" i="7" s="1"/>
  <c r="K69" i="7"/>
  <c r="H69" i="7"/>
  <c r="J69" i="7" s="1"/>
  <c r="K68" i="7"/>
  <c r="H68" i="7"/>
  <c r="K67" i="7"/>
  <c r="H67" i="7"/>
  <c r="E66" i="7"/>
  <c r="K65" i="7"/>
  <c r="H65" i="7"/>
  <c r="K64" i="7"/>
  <c r="H64" i="7"/>
  <c r="K63" i="7"/>
  <c r="H63" i="7"/>
  <c r="K62" i="7"/>
  <c r="H62" i="7"/>
  <c r="J62" i="7" s="1"/>
  <c r="K61" i="7"/>
  <c r="H61" i="7"/>
  <c r="K60" i="7"/>
  <c r="H60" i="7"/>
  <c r="E59" i="7"/>
  <c r="E74" i="7" s="1"/>
  <c r="K58" i="7"/>
  <c r="H58" i="7"/>
  <c r="J58" i="7" s="1"/>
  <c r="K57" i="7"/>
  <c r="H57" i="7"/>
  <c r="J57" i="7" s="1"/>
  <c r="K56" i="7"/>
  <c r="H56" i="7"/>
  <c r="K55" i="7"/>
  <c r="H55" i="7"/>
  <c r="K54" i="7"/>
  <c r="H54" i="7"/>
  <c r="J54" i="7" s="1"/>
  <c r="K53" i="7"/>
  <c r="H53" i="7"/>
  <c r="J53" i="7" s="1"/>
  <c r="E51" i="7"/>
  <c r="K50" i="7"/>
  <c r="H50" i="7"/>
  <c r="K49" i="7"/>
  <c r="H49" i="7"/>
  <c r="J49" i="7" s="1"/>
  <c r="K48" i="7"/>
  <c r="H48" i="7"/>
  <c r="K47" i="7"/>
  <c r="H47" i="7"/>
  <c r="J47" i="7" s="1"/>
  <c r="K46" i="7"/>
  <c r="H46" i="7"/>
  <c r="J46" i="7" s="1"/>
  <c r="E45" i="7"/>
  <c r="K44" i="7"/>
  <c r="H44" i="7"/>
  <c r="K43" i="7"/>
  <c r="H43" i="7"/>
  <c r="J43" i="7" s="1"/>
  <c r="K42" i="7"/>
  <c r="H42" i="7"/>
  <c r="J42" i="7" s="1"/>
  <c r="K41" i="7"/>
  <c r="H41" i="7"/>
  <c r="K40" i="7"/>
  <c r="H40" i="7"/>
  <c r="E39" i="7"/>
  <c r="E52" i="7" s="1"/>
  <c r="K38" i="7"/>
  <c r="H38" i="7"/>
  <c r="J38" i="7" s="1"/>
  <c r="K37" i="7"/>
  <c r="H37" i="7"/>
  <c r="J37" i="7" s="1"/>
  <c r="K36" i="7"/>
  <c r="H36" i="7"/>
  <c r="J36" i="7" s="1"/>
  <c r="K35" i="7"/>
  <c r="H35" i="7"/>
  <c r="J35" i="7" s="1"/>
  <c r="K34" i="7"/>
  <c r="H34" i="7"/>
  <c r="E32" i="7"/>
  <c r="K31" i="7"/>
  <c r="H31" i="7"/>
  <c r="J31" i="7" s="1"/>
  <c r="K30" i="7"/>
  <c r="H30" i="7"/>
  <c r="E29" i="7"/>
  <c r="K28" i="7"/>
  <c r="H28" i="7"/>
  <c r="J28" i="7" s="1"/>
  <c r="K27" i="7"/>
  <c r="H27" i="7"/>
  <c r="J27" i="7" s="1"/>
  <c r="E26" i="7"/>
  <c r="E33" i="7" s="1"/>
  <c r="K25" i="7"/>
  <c r="H25" i="7"/>
  <c r="K24" i="7"/>
  <c r="H24" i="7"/>
  <c r="J24" i="7" s="1"/>
  <c r="E22" i="7"/>
  <c r="K21" i="7"/>
  <c r="H21" i="7"/>
  <c r="K20" i="7"/>
  <c r="H20" i="7"/>
  <c r="J20" i="7" s="1"/>
  <c r="K19" i="7"/>
  <c r="H19" i="7"/>
  <c r="J19" i="7" s="1"/>
  <c r="E18" i="7"/>
  <c r="K17" i="7"/>
  <c r="H17" i="7"/>
  <c r="K16" i="7"/>
  <c r="H16" i="7"/>
  <c r="J16" i="7" s="1"/>
  <c r="K15" i="7"/>
  <c r="H15" i="7"/>
  <c r="J15" i="7" s="1"/>
  <c r="E14" i="7"/>
  <c r="E23" i="7" s="1"/>
  <c r="K13" i="7"/>
  <c r="H13" i="7"/>
  <c r="K12" i="7"/>
  <c r="H12" i="7"/>
  <c r="J12" i="7" s="1"/>
  <c r="K11" i="7"/>
  <c r="H11" i="7"/>
  <c r="J11" i="7" s="1"/>
  <c r="E75" i="7" l="1"/>
  <c r="L9" i="7"/>
  <c r="L25" i="7"/>
  <c r="L16" i="7"/>
  <c r="L38" i="7"/>
  <c r="L42" i="7"/>
  <c r="L35" i="7"/>
  <c r="L7" i="7"/>
  <c r="L21" i="7"/>
  <c r="L17" i="7"/>
  <c r="J21" i="7"/>
  <c r="L13" i="7"/>
  <c r="L15" i="7"/>
  <c r="L24" i="7"/>
  <c r="L26" i="7" s="1"/>
  <c r="L27" i="7"/>
  <c r="L36" i="7"/>
  <c r="L65" i="7"/>
  <c r="L8" i="7"/>
  <c r="L12" i="7"/>
  <c r="J25" i="7"/>
  <c r="L28" i="7"/>
  <c r="H39" i="7"/>
  <c r="H29" i="7"/>
  <c r="H26" i="7"/>
  <c r="L60" i="7"/>
  <c r="L64" i="7"/>
  <c r="J13" i="7"/>
  <c r="H73" i="7"/>
  <c r="J7" i="7"/>
  <c r="L19" i="7"/>
  <c r="L31" i="7"/>
  <c r="H22" i="7"/>
  <c r="J34" i="7"/>
  <c r="J39" i="7" s="1"/>
  <c r="L37" i="7"/>
  <c r="L46" i="7"/>
  <c r="H14" i="7"/>
  <c r="J17" i="7"/>
  <c r="H32" i="7"/>
  <c r="L58" i="7"/>
  <c r="L11" i="7"/>
  <c r="L20" i="7"/>
  <c r="J30" i="7"/>
  <c r="J32" i="7" s="1"/>
  <c r="L34" i="7"/>
  <c r="J9" i="7"/>
  <c r="H18" i="7"/>
  <c r="L30" i="7"/>
  <c r="L47" i="7"/>
  <c r="L57" i="7"/>
  <c r="L69" i="7"/>
  <c r="L48" i="7"/>
  <c r="J48" i="7"/>
  <c r="J71" i="7"/>
  <c r="L71" i="7"/>
  <c r="J29" i="7"/>
  <c r="L41" i="7"/>
  <c r="J41" i="7"/>
  <c r="L50" i="7"/>
  <c r="J50" i="7"/>
  <c r="J55" i="7"/>
  <c r="L55" i="7"/>
  <c r="H59" i="7"/>
  <c r="L53" i="7"/>
  <c r="J67" i="7"/>
  <c r="L67" i="7"/>
  <c r="L40" i="7"/>
  <c r="L43" i="7"/>
  <c r="H45" i="7"/>
  <c r="L62" i="7"/>
  <c r="J40" i="7"/>
  <c r="L49" i="7"/>
  <c r="L56" i="7"/>
  <c r="J63" i="7"/>
  <c r="L63" i="7"/>
  <c r="J65" i="7"/>
  <c r="L72" i="7"/>
  <c r="L61" i="7"/>
  <c r="H66" i="7"/>
  <c r="L44" i="7"/>
  <c r="J44" i="7"/>
  <c r="H51" i="7"/>
  <c r="J61" i="7"/>
  <c r="L68" i="7"/>
  <c r="L54" i="7"/>
  <c r="L70" i="7"/>
  <c r="J56" i="7"/>
  <c r="J60" i="7"/>
  <c r="J64" i="7"/>
  <c r="J68" i="7"/>
  <c r="J72" i="7"/>
  <c r="J22" i="7" l="1"/>
  <c r="J10" i="7"/>
  <c r="L10" i="7"/>
  <c r="J14" i="7"/>
  <c r="J26" i="7"/>
  <c r="L14" i="7"/>
  <c r="L18" i="7"/>
  <c r="L29" i="7"/>
  <c r="J18" i="7"/>
  <c r="L39" i="7"/>
  <c r="L22" i="7"/>
  <c r="L32" i="7"/>
  <c r="L33" i="7" s="1"/>
  <c r="J59" i="7"/>
  <c r="L51" i="7"/>
  <c r="J51" i="7"/>
  <c r="J52" i="7" s="1"/>
  <c r="L45" i="7"/>
  <c r="L66" i="7"/>
  <c r="L59" i="7"/>
  <c r="J66" i="7"/>
  <c r="L73" i="7"/>
  <c r="J45" i="7"/>
  <c r="J73" i="7"/>
  <c r="J74" i="7" l="1"/>
  <c r="L74" i="7"/>
  <c r="L52" i="7"/>
  <c r="J33" i="7"/>
  <c r="L23" i="7"/>
  <c r="J23" i="7"/>
  <c r="J75" i="7" l="1"/>
  <c r="L75" i="7"/>
  <c r="L77" i="7" l="1"/>
  <c r="J77" i="7"/>
  <c r="B7" i="8" l="1"/>
  <c r="C7" i="8" s="1"/>
  <c r="D7" i="8" s="1"/>
  <c r="E7" i="8" s="1"/>
  <c r="F7" i="8" s="1"/>
  <c r="G7" i="8" l="1"/>
  <c r="H7" i="8" s="1"/>
  <c r="K7" i="8" s="1"/>
  <c r="L7" i="8" s="1"/>
  <c r="I7" i="8"/>
  <c r="J7" i="8" s="1"/>
  <c r="F8" i="9" l="1"/>
  <c r="B6" i="7" l="1"/>
  <c r="C6" i="7" s="1"/>
  <c r="D6" i="7" s="1"/>
  <c r="E6" i="7" s="1"/>
  <c r="F6" i="7" s="1"/>
  <c r="G6" i="7" l="1"/>
  <c r="H6" i="7" s="1"/>
  <c r="K6" i="7" s="1"/>
  <c r="L6" i="7" s="1"/>
  <c r="I6" i="7"/>
  <c r="J6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<sst xmlns="http://schemas.openxmlformats.org/spreadsheetml/2006/main" count="417" uniqueCount="75">
  <si>
    <t>Сортимент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</si>
  <si>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</si>
  <si>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</si>
  <si>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</si>
  <si>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</si>
  <si>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</si>
  <si>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</si>
  <si>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</si>
  <si>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t>Трупи за бичене от 18-29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</si>
  <si>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</si>
  <si>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</si>
  <si>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</si>
  <si>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</si>
  <si>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</si>
  <si>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</si>
  <si>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</si>
  <si>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</si>
  <si>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</si>
  <si>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</si>
  <si>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</si>
  <si>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</si>
  <si>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</si>
  <si>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Ръководител счетоводен отдел</t>
  </si>
  <si>
    <t>(Мария Димитрова)</t>
  </si>
  <si>
    <t>№ на
обект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</si>
  <si>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</si>
  <si>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</si>
  <si>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</si>
  <si>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</si>
  <si>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</si>
  <si>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</si>
  <si>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</si>
  <si>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</si>
  <si>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</si>
  <si>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</si>
  <si>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</si>
  <si>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</si>
  <si>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чдб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</si>
  <si>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</si>
  <si>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лп</t>
  </si>
  <si>
    <t>ОБЩО</t>
  </si>
  <si>
    <t>Технологична дървесина от ЕСД</t>
  </si>
  <si>
    <r>
      <t>пр.м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</si>
  <si>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цр</t>
  </si>
  <si>
    <t>гаранция</t>
  </si>
  <si>
    <t>стъпка</t>
  </si>
  <si>
    <r>
      <t>Прогнозно количество дървесина по сортиментна ведомост от ГП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</si>
  <si>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…...... / ….................... 2026 год.</t>
  </si>
  <si>
    <t>към Договор №……....... от …….............2026 г.</t>
  </si>
  <si>
    <t>Тримесечие на 2026 год. / прогнозно количество дървесина (пл.куб.м)</t>
  </si>
  <si>
    <t>гбр</t>
  </si>
  <si>
    <t>кл</t>
  </si>
  <si>
    <t>мжд</t>
  </si>
  <si>
    <t>График за покупко-продажба на прогнозни количества добита дървесина
от времен склад - по тримесечия на 2026 година</t>
  </si>
  <si>
    <t>24 "з"</t>
  </si>
  <si>
    <t>яв</t>
  </si>
  <si>
    <t>Общо за подотдел 24 "з"</t>
  </si>
  <si>
    <t>62 "ф"</t>
  </si>
  <si>
    <t>Общо за подотдел 62 "ф"</t>
  </si>
  <si>
    <t>2010 "а"</t>
  </si>
  <si>
    <t>Общо за подотдел 2010 "а"</t>
  </si>
  <si>
    <t>2010 "д"</t>
  </si>
  <si>
    <t>здб</t>
  </si>
  <si>
    <t>Общо за подотдел 2010 "д"</t>
  </si>
  <si>
    <t>23 "г"</t>
  </si>
  <si>
    <t>Общо за подотдел 23 "г"</t>
  </si>
  <si>
    <t xml:space="preserve">„…............................“ </t>
  </si>
  <si>
    <t>(инж. Муса Кязъм) 
…..................................</t>
  </si>
  <si>
    <t xml:space="preserve">(…...............................) 
</t>
  </si>
  <si>
    <t>Изготвил:</t>
  </si>
  <si>
    <t>(инж. Надежда Янкова - зам.-директор )</t>
  </si>
  <si>
    <t>бб</t>
  </si>
  <si>
    <t>1-11-26</t>
  </si>
  <si>
    <t>ОБЩО ЗА ОБЕКТ 1-11-26</t>
  </si>
  <si>
    <t>за обект № 1-11-26, ТП "ДЛС Паламара"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</si>
</sst>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#,##0.00\ [$€-1]"/>
    <numFmt numFmtId="166" formatCode="#,##0.00\ &quot;лв.&quot;"/>
    <numFmt numFmtId="167" formatCode="#,##0\ [$€-1]"/>
    <numFmt numFmtId="168" formatCode="_-* #,##0.00\ [$€-1]_-;\-* #,##0.00\ [$€-1]_-;_-* &quot;-&quot;\ [$€-1]_-;_-@_-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6" fillId="0" borderId="0"/>
  </cellStyleXfs>
  <cellXfs count="180">
    <xf numFmtId="0" fontId="0" fillId="0" borderId="0" xfId="0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/>
    <xf numFmtId="0" fontId="11" fillId="0" borderId="0" xfId="0" applyFont="1" applyAlignment="1">
      <alignment vertical="top"/>
    </xf>
    <xf numFmtId="0" fontId="11" fillId="2" borderId="0" xfId="0" applyFont="1" applyFill="1" applyAlignment="1">
      <alignment vertical="top"/>
    </xf>
    <xf numFmtId="0" fontId="9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1" fontId="4" fillId="0" borderId="24" xfId="0" applyNumberFormat="1" applyFont="1" applyBorder="1" applyAlignment="1">
      <alignment horizontal="center" vertical="center" wrapText="1"/>
    </xf>
    <xf numFmtId="1" fontId="4" fillId="0" borderId="28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4" fillId="0" borderId="26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top"/>
    </xf>
    <xf numFmtId="1" fontId="4" fillId="2" borderId="25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6" fillId="0" borderId="0" xfId="0" applyFont="1"/>
    <xf numFmtId="0" fontId="11" fillId="0" borderId="0" xfId="0" applyFont="1"/>
    <xf numFmtId="0" fontId="9" fillId="0" borderId="0" xfId="0" applyFont="1" applyAlignment="1">
      <alignment horizontal="center" vertical="top" wrapText="1"/>
    </xf>
    <xf numFmtId="0" fontId="0" fillId="2" borderId="0" xfId="0" applyFill="1"/>
    <xf numFmtId="0" fontId="16" fillId="2" borderId="0" xfId="0" applyFont="1" applyFill="1"/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left"/>
    </xf>
    <xf numFmtId="0" fontId="25" fillId="2" borderId="18" xfId="0" applyFont="1" applyFill="1" applyBorder="1"/>
    <xf numFmtId="1" fontId="25" fillId="2" borderId="47" xfId="0" applyNumberFormat="1" applyFont="1" applyFill="1" applyBorder="1" applyAlignment="1">
      <alignment vertical="top"/>
    </xf>
    <xf numFmtId="0" fontId="24" fillId="2" borderId="10" xfId="0" applyFont="1" applyFill="1" applyBorder="1" applyAlignment="1">
      <alignment horizontal="center"/>
    </xf>
    <xf numFmtId="1" fontId="24" fillId="2" borderId="8" xfId="0" applyNumberFormat="1" applyFont="1" applyFill="1" applyBorder="1"/>
    <xf numFmtId="165" fontId="24" fillId="2" borderId="2" xfId="0" applyNumberFormat="1" applyFont="1" applyFill="1" applyBorder="1" applyAlignment="1">
      <alignment vertical="top"/>
    </xf>
    <xf numFmtId="165" fontId="25" fillId="2" borderId="12" xfId="0" applyNumberFormat="1" applyFont="1" applyFill="1" applyBorder="1" applyAlignment="1">
      <alignment vertical="top"/>
    </xf>
    <xf numFmtId="166" fontId="4" fillId="2" borderId="2" xfId="0" applyNumberFormat="1" applyFont="1" applyFill="1" applyBorder="1" applyAlignment="1">
      <alignment vertical="top"/>
    </xf>
    <xf numFmtId="166" fontId="1" fillId="0" borderId="0" xfId="0" applyNumberFormat="1" applyFont="1" applyAlignment="1">
      <alignment vertical="top"/>
    </xf>
    <xf numFmtId="165" fontId="25" fillId="2" borderId="9" xfId="0" applyNumberFormat="1" applyFont="1" applyFill="1" applyBorder="1" applyAlignment="1">
      <alignment vertical="top"/>
    </xf>
    <xf numFmtId="166" fontId="4" fillId="2" borderId="1" xfId="0" applyNumberFormat="1" applyFont="1" applyFill="1" applyBorder="1" applyAlignment="1">
      <alignment vertical="top"/>
    </xf>
    <xf numFmtId="0" fontId="24" fillId="2" borderId="1" xfId="0" applyFont="1" applyFill="1" applyBorder="1"/>
    <xf numFmtId="0" fontId="24" fillId="2" borderId="19" xfId="0" applyFont="1" applyFill="1" applyBorder="1" applyAlignment="1">
      <alignment horizontal="center"/>
    </xf>
    <xf numFmtId="1" fontId="25" fillId="2" borderId="47" xfId="0" applyNumberFormat="1" applyFont="1" applyFill="1" applyBorder="1"/>
    <xf numFmtId="1" fontId="25" fillId="2" borderId="8" xfId="0" applyNumberFormat="1" applyFont="1" applyFill="1" applyBorder="1"/>
    <xf numFmtId="165" fontId="24" fillId="2" borderId="1" xfId="0" applyNumberFormat="1" applyFont="1" applyFill="1" applyBorder="1" applyAlignment="1">
      <alignment vertical="top"/>
    </xf>
    <xf numFmtId="165" fontId="25" fillId="2" borderId="9" xfId="0" applyNumberFormat="1" applyFont="1" applyFill="1" applyBorder="1"/>
    <xf numFmtId="166" fontId="1" fillId="0" borderId="1" xfId="0" applyNumberFormat="1" applyFont="1" applyBorder="1" applyAlignment="1">
      <alignment vertical="top"/>
    </xf>
    <xf numFmtId="0" fontId="24" fillId="2" borderId="19" xfId="0" applyFont="1" applyFill="1" applyBorder="1" applyAlignment="1">
      <alignment horizontal="left"/>
    </xf>
    <xf numFmtId="2" fontId="25" fillId="2" borderId="47" xfId="0" applyNumberFormat="1" applyFont="1" applyFill="1" applyBorder="1" applyAlignment="1">
      <alignment vertical="top"/>
    </xf>
    <xf numFmtId="0" fontId="27" fillId="2" borderId="18" xfId="0" applyFont="1" applyFill="1" applyBorder="1"/>
    <xf numFmtId="1" fontId="27" fillId="2" borderId="47" xfId="0" applyNumberFormat="1" applyFont="1" applyFill="1" applyBorder="1"/>
    <xf numFmtId="165" fontId="27" fillId="2" borderId="8" xfId="0" applyNumberFormat="1" applyFont="1" applyFill="1" applyBorder="1"/>
    <xf numFmtId="3" fontId="12" fillId="0" borderId="28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0" fontId="7" fillId="2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center" vertical="center"/>
    </xf>
    <xf numFmtId="165" fontId="20" fillId="2" borderId="2" xfId="0" applyNumberFormat="1" applyFont="1" applyFill="1" applyBorder="1" applyAlignment="1">
      <alignment vertical="top"/>
    </xf>
    <xf numFmtId="165" fontId="20" fillId="2" borderId="1" xfId="0" applyNumberFormat="1" applyFont="1" applyFill="1" applyBorder="1" applyAlignment="1">
      <alignment vertical="top"/>
    </xf>
    <xf numFmtId="167" fontId="2" fillId="2" borderId="1" xfId="0" applyNumberFormat="1" applyFont="1" applyFill="1" applyBorder="1" applyAlignment="1">
      <alignment horizontal="right" vertical="center"/>
    </xf>
    <xf numFmtId="165" fontId="21" fillId="2" borderId="12" xfId="0" applyNumberFormat="1" applyFont="1" applyFill="1" applyBorder="1" applyAlignment="1">
      <alignment vertical="top"/>
    </xf>
    <xf numFmtId="166" fontId="20" fillId="2" borderId="2" xfId="0" applyNumberFormat="1" applyFont="1" applyFill="1" applyBorder="1" applyAlignment="1">
      <alignment vertical="top"/>
    </xf>
    <xf numFmtId="165" fontId="21" fillId="2" borderId="9" xfId="0" applyNumberFormat="1" applyFont="1" applyFill="1" applyBorder="1" applyAlignment="1">
      <alignment vertical="top"/>
    </xf>
    <xf numFmtId="166" fontId="20" fillId="2" borderId="1" xfId="0" applyNumberFormat="1" applyFont="1" applyFill="1" applyBorder="1" applyAlignment="1">
      <alignment vertical="top"/>
    </xf>
    <xf numFmtId="165" fontId="21" fillId="2" borderId="9" xfId="0" applyNumberFormat="1" applyFont="1" applyFill="1" applyBorder="1"/>
    <xf numFmtId="166" fontId="19" fillId="0" borderId="1" xfId="0" applyNumberFormat="1" applyFont="1" applyBorder="1" applyAlignment="1">
      <alignment vertical="top"/>
    </xf>
    <xf numFmtId="165" fontId="22" fillId="2" borderId="8" xfId="0" applyNumberFormat="1" applyFont="1" applyFill="1" applyBorder="1"/>
    <xf numFmtId="2" fontId="19" fillId="0" borderId="5" xfId="0" applyNumberFormat="1" applyFont="1" applyBorder="1" applyAlignment="1">
      <alignment vertical="top"/>
    </xf>
    <xf numFmtId="0" fontId="9" fillId="0" borderId="0" xfId="0" applyFont="1" applyAlignment="1">
      <alignment horizontal="center" vertical="center" wrapText="1"/>
    </xf>
    <xf numFmtId="168" fontId="12" fillId="0" borderId="28" xfId="0" applyNumberFormat="1" applyFont="1" applyBorder="1" applyAlignment="1">
      <alignment vertical="top"/>
    </xf>
    <xf numFmtId="0" fontId="24" fillId="2" borderId="30" xfId="0" applyFont="1" applyFill="1" applyBorder="1" applyAlignment="1">
      <alignment horizontal="center"/>
    </xf>
    <xf numFmtId="0" fontId="24" fillId="2" borderId="31" xfId="0" applyFont="1" applyFill="1" applyBorder="1" applyAlignment="1">
      <alignment horizontal="left"/>
    </xf>
    <xf numFmtId="0" fontId="25" fillId="2" borderId="48" xfId="0" applyFont="1" applyFill="1" applyBorder="1"/>
    <xf numFmtId="1" fontId="25" fillId="2" borderId="32" xfId="0" applyNumberFormat="1" applyFont="1" applyFill="1" applyBorder="1" applyAlignment="1">
      <alignment vertical="top"/>
    </xf>
    <xf numFmtId="0" fontId="24" fillId="2" borderId="35" xfId="0" applyFont="1" applyFill="1" applyBorder="1" applyAlignment="1">
      <alignment horizontal="center"/>
    </xf>
    <xf numFmtId="1" fontId="24" fillId="2" borderId="49" xfId="0" applyNumberFormat="1" applyFont="1" applyFill="1" applyBorder="1"/>
    <xf numFmtId="165" fontId="24" fillId="2" borderId="30" xfId="0" applyNumberFormat="1" applyFont="1" applyFill="1" applyBorder="1" applyAlignment="1">
      <alignment vertical="top"/>
    </xf>
    <xf numFmtId="165" fontId="25" fillId="2" borderId="7" xfId="0" applyNumberFormat="1" applyFont="1" applyFill="1" applyBorder="1" applyAlignment="1">
      <alignment vertical="top"/>
    </xf>
    <xf numFmtId="166" fontId="4" fillId="2" borderId="30" xfId="0" applyNumberFormat="1" applyFont="1" applyFill="1" applyBorder="1" applyAlignment="1">
      <alignment vertical="top"/>
    </xf>
    <xf numFmtId="166" fontId="13" fillId="2" borderId="31" xfId="0" applyNumberFormat="1" applyFont="1" applyFill="1" applyBorder="1" applyAlignment="1">
      <alignment vertical="top"/>
    </xf>
    <xf numFmtId="166" fontId="13" fillId="2" borderId="19" xfId="0" applyNumberFormat="1" applyFont="1" applyFill="1" applyBorder="1" applyAlignment="1">
      <alignment vertical="top"/>
    </xf>
    <xf numFmtId="0" fontId="24" fillId="2" borderId="2" xfId="0" applyFont="1" applyFill="1" applyBorder="1" applyAlignment="1">
      <alignment horizontal="center"/>
    </xf>
    <xf numFmtId="0" fontId="25" fillId="2" borderId="39" xfId="0" applyFont="1" applyFill="1" applyBorder="1"/>
    <xf numFmtId="1" fontId="25" fillId="2" borderId="50" xfId="0" applyNumberFormat="1" applyFont="1" applyFill="1" applyBorder="1" applyAlignment="1">
      <alignment vertical="top"/>
    </xf>
    <xf numFmtId="0" fontId="24" fillId="2" borderId="51" xfId="0" applyFont="1" applyFill="1" applyBorder="1" applyAlignment="1">
      <alignment horizontal="center"/>
    </xf>
    <xf numFmtId="1" fontId="24" fillId="2" borderId="52" xfId="0" applyNumberFormat="1" applyFont="1" applyFill="1" applyBorder="1"/>
    <xf numFmtId="166" fontId="27" fillId="2" borderId="19" xfId="0" applyNumberFormat="1" applyFont="1" applyFill="1" applyBorder="1"/>
    <xf numFmtId="166" fontId="13" fillId="2" borderId="11" xfId="0" applyNumberFormat="1" applyFont="1" applyFill="1" applyBorder="1" applyAlignment="1">
      <alignment vertical="top"/>
    </xf>
    <xf numFmtId="166" fontId="25" fillId="2" borderId="19" xfId="0" applyNumberFormat="1" applyFont="1" applyFill="1" applyBorder="1"/>
    <xf numFmtId="166" fontId="12" fillId="0" borderId="29" xfId="0" applyNumberFormat="1" applyFont="1" applyBorder="1" applyAlignment="1">
      <alignment vertical="top"/>
    </xf>
    <xf numFmtId="165" fontId="20" fillId="2" borderId="30" xfId="0" applyNumberFormat="1" applyFont="1" applyFill="1" applyBorder="1" applyAlignment="1">
      <alignment vertical="top"/>
    </xf>
    <xf numFmtId="165" fontId="21" fillId="2" borderId="7" xfId="0" applyNumberFormat="1" applyFont="1" applyFill="1" applyBorder="1" applyAlignment="1">
      <alignment vertical="top"/>
    </xf>
    <xf numFmtId="166" fontId="20" fillId="2" borderId="30" xfId="0" applyNumberFormat="1" applyFont="1" applyFill="1" applyBorder="1" applyAlignment="1">
      <alignment vertical="top"/>
    </xf>
    <xf numFmtId="166" fontId="21" fillId="2" borderId="31" xfId="0" applyNumberFormat="1" applyFont="1" applyFill="1" applyBorder="1" applyAlignment="1">
      <alignment vertical="top"/>
    </xf>
    <xf numFmtId="166" fontId="21" fillId="2" borderId="19" xfId="0" applyNumberFormat="1" applyFont="1" applyFill="1" applyBorder="1" applyAlignment="1">
      <alignment vertical="top"/>
    </xf>
    <xf numFmtId="166" fontId="22" fillId="2" borderId="19" xfId="0" applyNumberFormat="1" applyFont="1" applyFill="1" applyBorder="1"/>
    <xf numFmtId="166" fontId="21" fillId="2" borderId="11" xfId="0" applyNumberFormat="1" applyFont="1" applyFill="1" applyBorder="1" applyAlignment="1">
      <alignment vertical="top"/>
    </xf>
    <xf numFmtId="166" fontId="21" fillId="2" borderId="19" xfId="0" applyNumberFormat="1" applyFont="1" applyFill="1" applyBorder="1"/>
    <xf numFmtId="168" fontId="28" fillId="0" borderId="28" xfId="0" applyNumberFormat="1" applyFont="1" applyBorder="1" applyAlignment="1">
      <alignment vertical="top"/>
    </xf>
    <xf numFmtId="166" fontId="28" fillId="0" borderId="29" xfId="0" applyNumberFormat="1" applyFont="1" applyBorder="1" applyAlignment="1">
      <alignment vertical="top"/>
    </xf>
    <xf numFmtId="0" fontId="15" fillId="0" borderId="0" xfId="0" applyFont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23" fillId="2" borderId="41" xfId="0" applyFont="1" applyFill="1" applyBorder="1" applyAlignment="1">
      <alignment horizontal="center" vertical="justify"/>
    </xf>
    <xf numFmtId="0" fontId="23" fillId="2" borderId="16" xfId="0" applyFont="1" applyFill="1" applyBorder="1" applyAlignment="1">
      <alignment horizontal="center" vertical="justify"/>
    </xf>
    <xf numFmtId="0" fontId="23" fillId="2" borderId="39" xfId="0" applyFont="1" applyFill="1" applyBorder="1" applyAlignment="1">
      <alignment horizontal="center" vertical="justify"/>
    </xf>
    <xf numFmtId="0" fontId="23" fillId="2" borderId="8" xfId="0" applyFont="1" applyFill="1" applyBorder="1" applyAlignment="1">
      <alignment horizontal="center"/>
    </xf>
    <xf numFmtId="0" fontId="23" fillId="2" borderId="44" xfId="0" applyFont="1" applyFill="1" applyBorder="1" applyAlignment="1">
      <alignment horizontal="center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2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4" fillId="2" borderId="40" xfId="0" applyNumberFormat="1" applyFont="1" applyFill="1" applyBorder="1" applyAlignment="1">
      <alignment horizontal="center" vertical="center" wrapText="1"/>
    </xf>
    <xf numFmtId="2" fontId="4" fillId="2" borderId="42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" fontId="4" fillId="0" borderId="33" xfId="0" applyNumberFormat="1" applyFont="1" applyBorder="1" applyAlignment="1">
      <alignment horizontal="center" vertical="center" wrapText="1"/>
    </xf>
    <xf numFmtId="1" fontId="4" fillId="0" borderId="34" xfId="0" applyNumberFormat="1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9" fontId="4" fillId="0" borderId="37" xfId="0" applyNumberFormat="1" applyFont="1" applyBorder="1" applyAlignment="1">
      <alignment horizontal="center" vertical="center" wrapText="1"/>
    </xf>
    <xf numFmtId="49" fontId="4" fillId="0" borderId="38" xfId="0" applyNumberFormat="1" applyFont="1" applyBorder="1" applyAlignment="1">
      <alignment horizontal="center" vertical="center" wrapText="1"/>
    </xf>
    <xf numFmtId="0" fontId="23" fillId="2" borderId="13" xfId="0" applyFont="1" applyFill="1" applyBorder="1" applyAlignment="1">
      <alignment horizontal="center" vertical="justify"/>
    </xf>
    <xf numFmtId="2" fontId="24" fillId="2" borderId="36" xfId="0" applyNumberFormat="1" applyFont="1" applyFill="1" applyBorder="1" applyAlignment="1">
      <alignment horizontal="center" vertical="top"/>
    </xf>
    <xf numFmtId="2" fontId="24" fillId="2" borderId="10" xfId="0" applyNumberFormat="1" applyFont="1" applyFill="1" applyBorder="1" applyAlignment="1">
      <alignment horizontal="center" vertical="top"/>
    </xf>
    <xf numFmtId="49" fontId="10" fillId="0" borderId="46" xfId="0" applyNumberFormat="1" applyFont="1" applyBorder="1" applyAlignment="1">
      <alignment horizontal="center" vertical="center" textRotation="90"/>
    </xf>
    <xf numFmtId="49" fontId="10" fillId="0" borderId="15" xfId="0" applyNumberFormat="1" applyFont="1" applyBorder="1" applyAlignment="1">
      <alignment horizontal="center" vertical="center" textRotation="90"/>
    </xf>
    <xf numFmtId="49" fontId="10" fillId="0" borderId="23" xfId="0" applyNumberFormat="1" applyFont="1" applyBorder="1" applyAlignment="1">
      <alignment horizontal="center" vertical="center" textRotation="90"/>
    </xf>
    <xf numFmtId="0" fontId="12" fillId="0" borderId="24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12" fillId="0" borderId="27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" fillId="0" borderId="45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8" fillId="2" borderId="45" xfId="1" applyFont="1" applyFill="1" applyBorder="1" applyAlignment="1">
      <alignment horizontal="center" wrapText="1"/>
    </xf>
    <xf numFmtId="0" fontId="8" fillId="2" borderId="0" xfId="1" applyFont="1" applyFill="1" applyAlignment="1">
      <alignment horizont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8"/>
  <sheetViews>
    <sheetView tabSelected="1" topLeftCell="A34" zoomScaleNormal="100" workbookViewId="0">
      <selection activeCell="F62" sqref="F62"/>
    </sheetView>
  </sheetViews>
  <sheetFormatPr defaultRowHeight="14.5" x14ac:dyDescent="0.35"/>
  <cols>
    <col min="1" max="1" width="6.6328125" style="2" customWidth="1"/>
    <col min="2" max="2" width="8.6328125" style="2" customWidth="1"/>
    <col min="3" max="3" width="8.453125" style="2" customWidth="1"/>
    <col min="4" max="4" width="27.6328125" style="2" customWidth="1"/>
    <col min="5" max="5" width="10.90625" style="2" customWidth="1"/>
    <col min="6" max="6" width="9.81640625" style="2" customWidth="1"/>
    <col min="7" max="7" width="7.6328125" style="2" customWidth="1"/>
    <col min="8" max="8" width="11.08984375" style="2" customWidth="1"/>
    <col min="9" max="9" width="11.1796875" style="20" customWidth="1"/>
    <col min="10" max="10" width="12.54296875" style="20" customWidth="1"/>
    <col min="11" max="11" width="11.1796875" style="20" customWidth="1"/>
    <col min="12" max="12" width="12.08984375" style="20" customWidth="1"/>
    <col min="13" max="13" width="8.90625" style="6" customWidth="1"/>
    <col min="14" max="14" width="9.81640625" bestFit="1" customWidth="1"/>
  </cols>
  <sheetData>
    <row r="1" spans="1:12" ht="15" thickBot="1" x14ac:dyDescent="0.4">
      <c r="A1" s="4"/>
      <c r="B1" s="4"/>
      <c r="C1" s="4"/>
      <c r="D1" s="4"/>
      <c r="E1" s="4"/>
      <c r="F1" s="4"/>
      <c r="G1" s="4"/>
      <c r="H1" s="4"/>
      <c r="I1" s="19"/>
      <c r="K1" s="19"/>
    </row>
    <row r="2" spans="1:12" ht="34.25" customHeight="1" thickBot="1" x14ac:dyDescent="0.4">
      <c r="A2" s="136" t="s">
        <v>15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8"/>
    </row>
    <row r="3" spans="1:12" ht="15" thickBot="1" x14ac:dyDescent="0.4">
      <c r="A3" s="3"/>
      <c r="B3" s="3"/>
      <c r="C3" s="3"/>
      <c r="D3" s="141"/>
      <c r="E3" s="141"/>
      <c r="F3" s="3"/>
      <c r="G3" s="3"/>
      <c r="H3" s="3"/>
      <c r="I3" s="19"/>
      <c r="K3" s="19"/>
    </row>
    <row r="4" spans="1:12" s="10" customFormat="1" ht="13.5" customHeight="1" x14ac:dyDescent="0.35">
      <c r="A4" s="144" t="s">
        <v>24</v>
      </c>
      <c r="B4" s="146" t="s">
        <v>11</v>
      </c>
      <c r="C4" s="148" t="s">
        <v>13</v>
      </c>
      <c r="D4" s="156" t="s">
        <v>0</v>
      </c>
      <c r="E4" s="158" t="s">
        <v>16</v>
      </c>
      <c r="F4" s="160" t="s">
        <v>9</v>
      </c>
      <c r="G4" s="152" t="s">
        <v>10</v>
      </c>
      <c r="H4" s="154" t="s">
        <v>12</v>
      </c>
      <c r="I4" s="150" t="s">
        <v>35</v>
      </c>
      <c r="J4" s="139" t="s">
        <v>36</v>
      </c>
      <c r="K4" s="142" t="s">
        <v>29</v>
      </c>
      <c r="L4" s="139" t="s">
        <v>30</v>
      </c>
    </row>
    <row r="5" spans="1:12" s="10" customFormat="1" ht="74.25" customHeight="1" thickBot="1" x14ac:dyDescent="0.4">
      <c r="A5" s="145"/>
      <c r="B5" s="147"/>
      <c r="C5" s="149"/>
      <c r="D5" s="157"/>
      <c r="E5" s="159"/>
      <c r="F5" s="161"/>
      <c r="G5" s="153"/>
      <c r="H5" s="155"/>
      <c r="I5" s="151"/>
      <c r="J5" s="140"/>
      <c r="K5" s="143"/>
      <c r="L5" s="140"/>
    </row>
    <row r="6" spans="1:12" s="16" customFormat="1" ht="13.5" thickBot="1" x14ac:dyDescent="0.4">
      <c r="A6" s="17">
        <v>1</v>
      </c>
      <c r="B6" s="18">
        <f>A6+1</f>
        <v>2</v>
      </c>
      <c r="C6" s="11">
        <f t="shared" ref="C6:E6" si="0">B6+1</f>
        <v>3</v>
      </c>
      <c r="D6" s="12">
        <f t="shared" si="0"/>
        <v>4</v>
      </c>
      <c r="E6" s="13">
        <f t="shared" si="0"/>
        <v>5</v>
      </c>
      <c r="F6" s="23">
        <f>E6+1</f>
        <v>6</v>
      </c>
      <c r="G6" s="14">
        <f>F6+1</f>
        <v>7</v>
      </c>
      <c r="H6" s="15">
        <f>G6+1</f>
        <v>8</v>
      </c>
      <c r="I6" s="21">
        <f>F6+1</f>
        <v>7</v>
      </c>
      <c r="J6" s="22">
        <f>I6+1</f>
        <v>8</v>
      </c>
      <c r="K6" s="21">
        <f>H6+1</f>
        <v>9</v>
      </c>
      <c r="L6" s="22">
        <f>K6+1</f>
        <v>10</v>
      </c>
    </row>
    <row r="7" spans="1:12" s="10" customFormat="1" ht="15.65" customHeight="1" x14ac:dyDescent="0.3">
      <c r="A7" s="165" t="s">
        <v>72</v>
      </c>
      <c r="B7" s="162" t="s">
        <v>64</v>
      </c>
      <c r="C7" s="84" t="s">
        <v>37</v>
      </c>
      <c r="D7" s="85" t="s">
        <v>7</v>
      </c>
      <c r="E7" s="86">
        <v>28</v>
      </c>
      <c r="F7" s="87"/>
      <c r="G7" s="88" t="s">
        <v>38</v>
      </c>
      <c r="H7" s="89">
        <f>E7</f>
        <v>28</v>
      </c>
      <c r="I7" s="90">
        <v>76</v>
      </c>
      <c r="J7" s="91">
        <f t="shared" ref="J7:J9" si="1">H7*I7</f>
        <v>2128</v>
      </c>
      <c r="K7" s="92">
        <f t="shared" ref="K7:K9" si="2">I7*1.95583</f>
        <v>148.64308</v>
      </c>
      <c r="L7" s="93">
        <f t="shared" ref="L7:L9" si="3">H7*K7</f>
        <v>4162.0062399999997</v>
      </c>
    </row>
    <row r="8" spans="1:12" s="10" customFormat="1" ht="16.25" customHeight="1" x14ac:dyDescent="0.3">
      <c r="A8" s="166"/>
      <c r="B8" s="132"/>
      <c r="C8" s="40" t="s">
        <v>37</v>
      </c>
      <c r="D8" s="41" t="s">
        <v>8</v>
      </c>
      <c r="E8" s="42">
        <v>156</v>
      </c>
      <c r="F8" s="43"/>
      <c r="G8" s="44" t="s">
        <v>38</v>
      </c>
      <c r="H8" s="45">
        <f>E8</f>
        <v>156</v>
      </c>
      <c r="I8" s="46">
        <v>71</v>
      </c>
      <c r="J8" s="50">
        <f t="shared" si="1"/>
        <v>11076</v>
      </c>
      <c r="K8" s="51">
        <f t="shared" si="2"/>
        <v>138.86393000000001</v>
      </c>
      <c r="L8" s="94">
        <f t="shared" si="3"/>
        <v>21662.773080000003</v>
      </c>
    </row>
    <row r="9" spans="1:12" s="10" customFormat="1" ht="15.65" customHeight="1" x14ac:dyDescent="0.3">
      <c r="A9" s="166"/>
      <c r="B9" s="132"/>
      <c r="C9" s="40" t="s">
        <v>37</v>
      </c>
      <c r="D9" s="59" t="s">
        <v>41</v>
      </c>
      <c r="E9" s="42">
        <v>156</v>
      </c>
      <c r="F9" s="60">
        <v>0.6</v>
      </c>
      <c r="G9" s="44" t="s">
        <v>42</v>
      </c>
      <c r="H9" s="45">
        <f>ROUND(E9/F9,0)</f>
        <v>260</v>
      </c>
      <c r="I9" s="56">
        <v>40</v>
      </c>
      <c r="J9" s="50">
        <f t="shared" si="1"/>
        <v>10400</v>
      </c>
      <c r="K9" s="51">
        <f t="shared" si="2"/>
        <v>78.233199999999997</v>
      </c>
      <c r="L9" s="94">
        <f t="shared" si="3"/>
        <v>20340.631999999998</v>
      </c>
    </row>
    <row r="10" spans="1:12" s="10" customFormat="1" ht="14.4" customHeight="1" x14ac:dyDescent="0.35">
      <c r="A10" s="166"/>
      <c r="B10" s="133"/>
      <c r="C10" s="134" t="s">
        <v>65</v>
      </c>
      <c r="D10" s="135"/>
      <c r="E10" s="61">
        <f>SUM(E7:E9)</f>
        <v>340</v>
      </c>
      <c r="F10" s="62"/>
      <c r="G10" s="163"/>
      <c r="H10" s="164"/>
      <c r="I10" s="56"/>
      <c r="J10" s="63">
        <f>SUM(J7:J9)</f>
        <v>23604</v>
      </c>
      <c r="K10" s="58"/>
      <c r="L10" s="100">
        <f>SUM(L7:L9)</f>
        <v>46165.411319999999</v>
      </c>
    </row>
    <row r="11" spans="1:12" s="10" customFormat="1" ht="15.65" customHeight="1" x14ac:dyDescent="0.3">
      <c r="A11" s="166"/>
      <c r="B11" s="132" t="s">
        <v>54</v>
      </c>
      <c r="C11" s="95" t="s">
        <v>37</v>
      </c>
      <c r="D11" s="41" t="s">
        <v>7</v>
      </c>
      <c r="E11" s="96">
        <v>0</v>
      </c>
      <c r="F11" s="97"/>
      <c r="G11" s="98" t="s">
        <v>38</v>
      </c>
      <c r="H11" s="99">
        <f>E11</f>
        <v>0</v>
      </c>
      <c r="I11" s="46">
        <v>76</v>
      </c>
      <c r="J11" s="47">
        <f>H11*I11</f>
        <v>0</v>
      </c>
      <c r="K11" s="48">
        <f>I11*1.95583</f>
        <v>148.64308</v>
      </c>
      <c r="L11" s="101">
        <f>H11*K11</f>
        <v>0</v>
      </c>
    </row>
    <row r="12" spans="1:12" s="10" customFormat="1" ht="16.25" customHeight="1" x14ac:dyDescent="0.3">
      <c r="A12" s="166"/>
      <c r="B12" s="132"/>
      <c r="C12" s="40" t="s">
        <v>39</v>
      </c>
      <c r="D12" s="41" t="s">
        <v>7</v>
      </c>
      <c r="E12" s="42">
        <v>0</v>
      </c>
      <c r="F12" s="43"/>
      <c r="G12" s="44" t="s">
        <v>38</v>
      </c>
      <c r="H12" s="45">
        <f>E12</f>
        <v>0</v>
      </c>
      <c r="I12" s="46">
        <v>74</v>
      </c>
      <c r="J12" s="50">
        <f>H12*I12</f>
        <v>0</v>
      </c>
      <c r="K12" s="51">
        <f>I12*1.95583</f>
        <v>144.73141999999999</v>
      </c>
      <c r="L12" s="94">
        <f>H12*K12</f>
        <v>0</v>
      </c>
    </row>
    <row r="13" spans="1:12" s="10" customFormat="1" ht="16.25" customHeight="1" x14ac:dyDescent="0.3">
      <c r="A13" s="166"/>
      <c r="B13" s="132"/>
      <c r="C13" s="40" t="s">
        <v>55</v>
      </c>
      <c r="D13" s="41" t="s">
        <v>7</v>
      </c>
      <c r="E13" s="42">
        <v>0</v>
      </c>
      <c r="F13" s="43"/>
      <c r="G13" s="44" t="s">
        <v>38</v>
      </c>
      <c r="H13" s="45">
        <f>E13</f>
        <v>0</v>
      </c>
      <c r="I13" s="46">
        <v>76</v>
      </c>
      <c r="J13" s="50">
        <f>H13*I13</f>
        <v>0</v>
      </c>
      <c r="K13" s="51">
        <f>I13*1.95583</f>
        <v>148.64308</v>
      </c>
      <c r="L13" s="94">
        <f>H13*K13</f>
        <v>0</v>
      </c>
    </row>
    <row r="14" spans="1:12" s="10" customFormat="1" ht="13.25" customHeight="1" x14ac:dyDescent="0.3">
      <c r="A14" s="166"/>
      <c r="B14" s="132"/>
      <c r="C14" s="52"/>
      <c r="D14" s="53" t="s">
        <v>40</v>
      </c>
      <c r="E14" s="42">
        <f>SUM(E11:E13)</f>
        <v>0</v>
      </c>
      <c r="F14" s="54"/>
      <c r="G14" s="44"/>
      <c r="H14" s="55">
        <f>SUM(H11:H13)</f>
        <v>0</v>
      </c>
      <c r="I14" s="56"/>
      <c r="J14" s="57">
        <f>SUM(J11:J13)</f>
        <v>0</v>
      </c>
      <c r="K14" s="58"/>
      <c r="L14" s="102">
        <f>SUM(L11:L13)</f>
        <v>0</v>
      </c>
    </row>
    <row r="15" spans="1:12" s="10" customFormat="1" ht="16.25" customHeight="1" x14ac:dyDescent="0.3">
      <c r="A15" s="166"/>
      <c r="B15" s="132"/>
      <c r="C15" s="40" t="s">
        <v>37</v>
      </c>
      <c r="D15" s="41" t="s">
        <v>8</v>
      </c>
      <c r="E15" s="42">
        <v>2</v>
      </c>
      <c r="F15" s="43"/>
      <c r="G15" s="44" t="s">
        <v>38</v>
      </c>
      <c r="H15" s="45">
        <f>E15</f>
        <v>2</v>
      </c>
      <c r="I15" s="46">
        <v>71</v>
      </c>
      <c r="J15" s="50">
        <f>H15*I15</f>
        <v>142</v>
      </c>
      <c r="K15" s="51">
        <f>I15*1.95583</f>
        <v>138.86393000000001</v>
      </c>
      <c r="L15" s="94">
        <f>H15*K15</f>
        <v>277.72786000000002</v>
      </c>
    </row>
    <row r="16" spans="1:12" s="10" customFormat="1" ht="15.65" customHeight="1" x14ac:dyDescent="0.3">
      <c r="A16" s="166"/>
      <c r="B16" s="132"/>
      <c r="C16" s="40" t="s">
        <v>39</v>
      </c>
      <c r="D16" s="41" t="s">
        <v>8</v>
      </c>
      <c r="E16" s="42">
        <v>0</v>
      </c>
      <c r="F16" s="43"/>
      <c r="G16" s="44" t="s">
        <v>38</v>
      </c>
      <c r="H16" s="45">
        <f>E16</f>
        <v>0</v>
      </c>
      <c r="I16" s="46">
        <v>69</v>
      </c>
      <c r="J16" s="50">
        <f>H16*I16</f>
        <v>0</v>
      </c>
      <c r="K16" s="51">
        <f>I16*1.95583</f>
        <v>134.95227</v>
      </c>
      <c r="L16" s="94">
        <f>H16*K16</f>
        <v>0</v>
      </c>
    </row>
    <row r="17" spans="1:12" s="10" customFormat="1" ht="15.65" customHeight="1" x14ac:dyDescent="0.3">
      <c r="A17" s="166"/>
      <c r="B17" s="132"/>
      <c r="C17" s="40" t="s">
        <v>55</v>
      </c>
      <c r="D17" s="41" t="s">
        <v>8</v>
      </c>
      <c r="E17" s="42">
        <v>0</v>
      </c>
      <c r="F17" s="43"/>
      <c r="G17" s="44" t="s">
        <v>38</v>
      </c>
      <c r="H17" s="45">
        <f>E17</f>
        <v>0</v>
      </c>
      <c r="I17" s="46">
        <v>71</v>
      </c>
      <c r="J17" s="50">
        <f>H17*I17</f>
        <v>0</v>
      </c>
      <c r="K17" s="51">
        <f>I17*1.95583</f>
        <v>138.86393000000001</v>
      </c>
      <c r="L17" s="94">
        <f>H17*K17</f>
        <v>0</v>
      </c>
    </row>
    <row r="18" spans="1:12" s="10" customFormat="1" ht="13.75" customHeight="1" x14ac:dyDescent="0.3">
      <c r="A18" s="166"/>
      <c r="B18" s="132"/>
      <c r="C18" s="52"/>
      <c r="D18" s="53" t="s">
        <v>40</v>
      </c>
      <c r="E18" s="42">
        <f>SUM(E15:E17)</f>
        <v>2</v>
      </c>
      <c r="F18" s="54"/>
      <c r="G18" s="44"/>
      <c r="H18" s="55">
        <f>SUM(H15:H17)</f>
        <v>2</v>
      </c>
      <c r="I18" s="56"/>
      <c r="J18" s="57">
        <f>SUM(J15:J17)</f>
        <v>142</v>
      </c>
      <c r="K18" s="58"/>
      <c r="L18" s="102">
        <f>SUM(L15:L17)</f>
        <v>277.72786000000002</v>
      </c>
    </row>
    <row r="19" spans="1:12" s="10" customFormat="1" ht="15.65" customHeight="1" x14ac:dyDescent="0.3">
      <c r="A19" s="166"/>
      <c r="B19" s="132"/>
      <c r="C19" s="40" t="s">
        <v>37</v>
      </c>
      <c r="D19" s="59" t="s">
        <v>41</v>
      </c>
      <c r="E19" s="42">
        <v>2</v>
      </c>
      <c r="F19" s="60">
        <v>0.6</v>
      </c>
      <c r="G19" s="44" t="s">
        <v>42</v>
      </c>
      <c r="H19" s="45">
        <f>ROUND(E19/F19,0)</f>
        <v>3</v>
      </c>
      <c r="I19" s="56">
        <v>40</v>
      </c>
      <c r="J19" s="50">
        <f>H19*I19</f>
        <v>120</v>
      </c>
      <c r="K19" s="51">
        <f>I19*1.95583</f>
        <v>78.233199999999997</v>
      </c>
      <c r="L19" s="94">
        <f>H19*K19</f>
        <v>234.69959999999998</v>
      </c>
    </row>
    <row r="20" spans="1:12" s="10" customFormat="1" ht="16.25" customHeight="1" x14ac:dyDescent="0.3">
      <c r="A20" s="166"/>
      <c r="B20" s="132"/>
      <c r="C20" s="40" t="s">
        <v>39</v>
      </c>
      <c r="D20" s="59" t="s">
        <v>41</v>
      </c>
      <c r="E20" s="42">
        <v>0</v>
      </c>
      <c r="F20" s="60">
        <v>0.6</v>
      </c>
      <c r="G20" s="44" t="s">
        <v>42</v>
      </c>
      <c r="H20" s="45">
        <f>ROUND(E20/F20,0)</f>
        <v>0</v>
      </c>
      <c r="I20" s="56">
        <v>35</v>
      </c>
      <c r="J20" s="50">
        <f>H20*I20</f>
        <v>0</v>
      </c>
      <c r="K20" s="51">
        <f>I20*1.95583</f>
        <v>68.454049999999995</v>
      </c>
      <c r="L20" s="94">
        <f>H20*K20</f>
        <v>0</v>
      </c>
    </row>
    <row r="21" spans="1:12" s="10" customFormat="1" ht="16.25" customHeight="1" x14ac:dyDescent="0.3">
      <c r="A21" s="166"/>
      <c r="B21" s="132"/>
      <c r="C21" s="40" t="s">
        <v>55</v>
      </c>
      <c r="D21" s="59" t="s">
        <v>41</v>
      </c>
      <c r="E21" s="42">
        <v>0</v>
      </c>
      <c r="F21" s="60">
        <v>0.6</v>
      </c>
      <c r="G21" s="44" t="s">
        <v>42</v>
      </c>
      <c r="H21" s="45">
        <f>ROUND(E21/F21,0)</f>
        <v>0</v>
      </c>
      <c r="I21" s="56">
        <v>40</v>
      </c>
      <c r="J21" s="50">
        <f>H21*I21</f>
        <v>0</v>
      </c>
      <c r="K21" s="51">
        <f>I21*1.95583</f>
        <v>78.233199999999997</v>
      </c>
      <c r="L21" s="94">
        <f>H21*K21</f>
        <v>0</v>
      </c>
    </row>
    <row r="22" spans="1:12" s="10" customFormat="1" ht="13.25" customHeight="1" x14ac:dyDescent="0.3">
      <c r="A22" s="166"/>
      <c r="B22" s="132"/>
      <c r="C22" s="52"/>
      <c r="D22" s="53" t="s">
        <v>40</v>
      </c>
      <c r="E22" s="42">
        <f>SUM(E19:E21)</f>
        <v>2</v>
      </c>
      <c r="F22" s="54"/>
      <c r="G22" s="44"/>
      <c r="H22" s="55">
        <f>SUM(H19:H21)</f>
        <v>3</v>
      </c>
      <c r="I22" s="56"/>
      <c r="J22" s="57">
        <f>SUM(J19:J21)</f>
        <v>120</v>
      </c>
      <c r="K22" s="58"/>
      <c r="L22" s="102">
        <f>SUM(L19:L21)</f>
        <v>234.69959999999998</v>
      </c>
    </row>
    <row r="23" spans="1:12" s="10" customFormat="1" ht="14.4" customHeight="1" x14ac:dyDescent="0.35">
      <c r="A23" s="166"/>
      <c r="B23" s="133"/>
      <c r="C23" s="134" t="s">
        <v>56</v>
      </c>
      <c r="D23" s="135"/>
      <c r="E23" s="61">
        <f>SUM(E14,E22,E18)</f>
        <v>4</v>
      </c>
      <c r="F23" s="62"/>
      <c r="G23" s="163"/>
      <c r="H23" s="164"/>
      <c r="I23" s="56"/>
      <c r="J23" s="63">
        <f>SUM(J14,J22,J18)</f>
        <v>262</v>
      </c>
      <c r="K23" s="58"/>
      <c r="L23" s="100">
        <f>SUM(L14,L22,L18)</f>
        <v>512.42746</v>
      </c>
    </row>
    <row r="24" spans="1:12" s="10" customFormat="1" ht="15.65" customHeight="1" x14ac:dyDescent="0.3">
      <c r="A24" s="166"/>
      <c r="B24" s="131" t="s">
        <v>57</v>
      </c>
      <c r="C24" s="40" t="s">
        <v>39</v>
      </c>
      <c r="D24" s="41" t="s">
        <v>7</v>
      </c>
      <c r="E24" s="42">
        <v>0</v>
      </c>
      <c r="F24" s="43"/>
      <c r="G24" s="44" t="s">
        <v>38</v>
      </c>
      <c r="H24" s="45">
        <f>E24</f>
        <v>0</v>
      </c>
      <c r="I24" s="46">
        <v>74</v>
      </c>
      <c r="J24" s="47">
        <f>H24*I24</f>
        <v>0</v>
      </c>
      <c r="K24" s="48">
        <f>I24*1.95583</f>
        <v>144.73141999999999</v>
      </c>
      <c r="L24" s="101">
        <f>H24*K24</f>
        <v>0</v>
      </c>
    </row>
    <row r="25" spans="1:12" s="10" customFormat="1" ht="16.25" customHeight="1" x14ac:dyDescent="0.3">
      <c r="A25" s="166"/>
      <c r="B25" s="132"/>
      <c r="C25" s="40" t="s">
        <v>71</v>
      </c>
      <c r="D25" s="41" t="s">
        <v>7</v>
      </c>
      <c r="E25" s="42">
        <v>0</v>
      </c>
      <c r="F25" s="43"/>
      <c r="G25" s="44" t="s">
        <v>38</v>
      </c>
      <c r="H25" s="45">
        <f>E25</f>
        <v>0</v>
      </c>
      <c r="I25" s="46">
        <v>61</v>
      </c>
      <c r="J25" s="50">
        <f>H25*I25</f>
        <v>0</v>
      </c>
      <c r="K25" s="51">
        <f>I25*1.95583</f>
        <v>119.30562999999999</v>
      </c>
      <c r="L25" s="94">
        <f>H25*K25</f>
        <v>0</v>
      </c>
    </row>
    <row r="26" spans="1:12" s="10" customFormat="1" ht="13.25" customHeight="1" x14ac:dyDescent="0.3">
      <c r="A26" s="166"/>
      <c r="B26" s="132"/>
      <c r="C26" s="52"/>
      <c r="D26" s="53" t="s">
        <v>40</v>
      </c>
      <c r="E26" s="42">
        <f>SUM(E24:E25)</f>
        <v>0</v>
      </c>
      <c r="F26" s="54"/>
      <c r="G26" s="44"/>
      <c r="H26" s="55">
        <f>SUM(H24:H25)</f>
        <v>0</v>
      </c>
      <c r="I26" s="56"/>
      <c r="J26" s="57">
        <f>SUM(J24:J25)</f>
        <v>0</v>
      </c>
      <c r="K26" s="58"/>
      <c r="L26" s="102">
        <f>SUM(L24:L25)</f>
        <v>0</v>
      </c>
    </row>
    <row r="27" spans="1:12" s="10" customFormat="1" ht="16.25" customHeight="1" x14ac:dyDescent="0.3">
      <c r="A27" s="166"/>
      <c r="B27" s="132"/>
      <c r="C27" s="40" t="s">
        <v>39</v>
      </c>
      <c r="D27" s="41" t="s">
        <v>8</v>
      </c>
      <c r="E27" s="42">
        <v>3</v>
      </c>
      <c r="F27" s="43"/>
      <c r="G27" s="44" t="s">
        <v>38</v>
      </c>
      <c r="H27" s="45">
        <f>E27</f>
        <v>3</v>
      </c>
      <c r="I27" s="46">
        <v>69</v>
      </c>
      <c r="J27" s="50">
        <f>H27*I27</f>
        <v>207</v>
      </c>
      <c r="K27" s="51">
        <f>I27*1.95583</f>
        <v>134.95227</v>
      </c>
      <c r="L27" s="94">
        <f>H27*K27</f>
        <v>404.85681</v>
      </c>
    </row>
    <row r="28" spans="1:12" s="10" customFormat="1" ht="15.65" customHeight="1" x14ac:dyDescent="0.3">
      <c r="A28" s="166"/>
      <c r="B28" s="132"/>
      <c r="C28" s="40" t="s">
        <v>71</v>
      </c>
      <c r="D28" s="41" t="s">
        <v>8</v>
      </c>
      <c r="E28" s="42">
        <v>0</v>
      </c>
      <c r="F28" s="43"/>
      <c r="G28" s="44" t="s">
        <v>38</v>
      </c>
      <c r="H28" s="45">
        <f>E28</f>
        <v>0</v>
      </c>
      <c r="I28" s="46">
        <v>58</v>
      </c>
      <c r="J28" s="50">
        <f>H28*I28</f>
        <v>0</v>
      </c>
      <c r="K28" s="51">
        <f>I28*1.95583</f>
        <v>113.43814</v>
      </c>
      <c r="L28" s="94">
        <f>H28*K28</f>
        <v>0</v>
      </c>
    </row>
    <row r="29" spans="1:12" s="10" customFormat="1" ht="13.75" customHeight="1" x14ac:dyDescent="0.3">
      <c r="A29" s="166"/>
      <c r="B29" s="132"/>
      <c r="C29" s="52"/>
      <c r="D29" s="53" t="s">
        <v>40</v>
      </c>
      <c r="E29" s="42">
        <f>SUM(E27:E28)</f>
        <v>3</v>
      </c>
      <c r="F29" s="54"/>
      <c r="G29" s="44"/>
      <c r="H29" s="55">
        <f>SUM(H27:H28)</f>
        <v>3</v>
      </c>
      <c r="I29" s="56"/>
      <c r="J29" s="57">
        <f>SUM(J27:J28)</f>
        <v>207</v>
      </c>
      <c r="K29" s="58"/>
      <c r="L29" s="102">
        <f>SUM(L27:L28)</f>
        <v>404.85681</v>
      </c>
    </row>
    <row r="30" spans="1:12" s="10" customFormat="1" ht="15.65" customHeight="1" x14ac:dyDescent="0.3">
      <c r="A30" s="166"/>
      <c r="B30" s="132"/>
      <c r="C30" s="40" t="s">
        <v>39</v>
      </c>
      <c r="D30" s="59" t="s">
        <v>41</v>
      </c>
      <c r="E30" s="42">
        <v>3</v>
      </c>
      <c r="F30" s="60">
        <v>0.6</v>
      </c>
      <c r="G30" s="44" t="s">
        <v>42</v>
      </c>
      <c r="H30" s="45">
        <f>ROUND(E30/F30,0)</f>
        <v>5</v>
      </c>
      <c r="I30" s="56">
        <v>35</v>
      </c>
      <c r="J30" s="50">
        <f>H30*I30</f>
        <v>175</v>
      </c>
      <c r="K30" s="51">
        <f>I30*1.95583</f>
        <v>68.454049999999995</v>
      </c>
      <c r="L30" s="94">
        <f>H30*K30</f>
        <v>342.27024999999998</v>
      </c>
    </row>
    <row r="31" spans="1:12" s="10" customFormat="1" ht="16.25" customHeight="1" x14ac:dyDescent="0.3">
      <c r="A31" s="166"/>
      <c r="B31" s="132"/>
      <c r="C31" s="40" t="s">
        <v>71</v>
      </c>
      <c r="D31" s="59" t="s">
        <v>41</v>
      </c>
      <c r="E31" s="42">
        <v>0</v>
      </c>
      <c r="F31" s="60">
        <v>0.65</v>
      </c>
      <c r="G31" s="44" t="s">
        <v>42</v>
      </c>
      <c r="H31" s="45">
        <f>ROUND(E31/F31,0)</f>
        <v>0</v>
      </c>
      <c r="I31" s="56">
        <v>36</v>
      </c>
      <c r="J31" s="50">
        <f>H31*I31</f>
        <v>0</v>
      </c>
      <c r="K31" s="51">
        <f>I31*1.95583</f>
        <v>70.409880000000001</v>
      </c>
      <c r="L31" s="94">
        <f>H31*K31</f>
        <v>0</v>
      </c>
    </row>
    <row r="32" spans="1:12" s="10" customFormat="1" ht="13.25" customHeight="1" x14ac:dyDescent="0.3">
      <c r="A32" s="166"/>
      <c r="B32" s="132"/>
      <c r="C32" s="52"/>
      <c r="D32" s="53" t="s">
        <v>40</v>
      </c>
      <c r="E32" s="42">
        <f>SUM(E30:E31)</f>
        <v>3</v>
      </c>
      <c r="F32" s="54"/>
      <c r="G32" s="44"/>
      <c r="H32" s="55">
        <f>SUM(H30:H31)</f>
        <v>5</v>
      </c>
      <c r="I32" s="56"/>
      <c r="J32" s="57">
        <f>SUM(J30:J31)</f>
        <v>175</v>
      </c>
      <c r="K32" s="58"/>
      <c r="L32" s="102">
        <f>SUM(L30:L31)</f>
        <v>342.27024999999998</v>
      </c>
    </row>
    <row r="33" spans="1:12" s="10" customFormat="1" ht="14.4" customHeight="1" x14ac:dyDescent="0.35">
      <c r="A33" s="166"/>
      <c r="B33" s="133"/>
      <c r="C33" s="134" t="s">
        <v>58</v>
      </c>
      <c r="D33" s="135"/>
      <c r="E33" s="61">
        <f>SUM(E26,E32,E29)</f>
        <v>6</v>
      </c>
      <c r="F33" s="62"/>
      <c r="G33" s="163"/>
      <c r="H33" s="164"/>
      <c r="I33" s="56"/>
      <c r="J33" s="63">
        <f>SUM(J26,J32,J29)</f>
        <v>382</v>
      </c>
      <c r="K33" s="58"/>
      <c r="L33" s="100">
        <f>SUM(L26,L32,L29)</f>
        <v>747.12706000000003</v>
      </c>
    </row>
    <row r="34" spans="1:12" s="10" customFormat="1" ht="15.65" customHeight="1" x14ac:dyDescent="0.3">
      <c r="A34" s="166"/>
      <c r="B34" s="131" t="s">
        <v>59</v>
      </c>
      <c r="C34" s="40" t="s">
        <v>50</v>
      </c>
      <c r="D34" s="41" t="s">
        <v>7</v>
      </c>
      <c r="E34" s="42">
        <v>0</v>
      </c>
      <c r="F34" s="43"/>
      <c r="G34" s="44" t="s">
        <v>38</v>
      </c>
      <c r="H34" s="45">
        <f>E34</f>
        <v>0</v>
      </c>
      <c r="I34" s="46">
        <v>74</v>
      </c>
      <c r="J34" s="47">
        <f>H34*I34</f>
        <v>0</v>
      </c>
      <c r="K34" s="48">
        <f>I34*1.95583</f>
        <v>144.73141999999999</v>
      </c>
      <c r="L34" s="101">
        <f>H34*K34</f>
        <v>0</v>
      </c>
    </row>
    <row r="35" spans="1:12" s="10" customFormat="1" ht="16.25" customHeight="1" x14ac:dyDescent="0.3">
      <c r="A35" s="166"/>
      <c r="B35" s="132"/>
      <c r="C35" s="40" t="s">
        <v>39</v>
      </c>
      <c r="D35" s="41" t="s">
        <v>7</v>
      </c>
      <c r="E35" s="42">
        <v>3</v>
      </c>
      <c r="F35" s="43"/>
      <c r="G35" s="44" t="s">
        <v>38</v>
      </c>
      <c r="H35" s="45">
        <f>E35</f>
        <v>3</v>
      </c>
      <c r="I35" s="46">
        <v>74</v>
      </c>
      <c r="J35" s="50">
        <f>H35*I35</f>
        <v>222</v>
      </c>
      <c r="K35" s="51">
        <f>I35*1.95583</f>
        <v>144.73141999999999</v>
      </c>
      <c r="L35" s="94">
        <f>H35*K35</f>
        <v>434.19425999999999</v>
      </c>
    </row>
    <row r="36" spans="1:12" s="10" customFormat="1" ht="16.25" customHeight="1" x14ac:dyDescent="0.3">
      <c r="A36" s="166"/>
      <c r="B36" s="132"/>
      <c r="C36" s="40" t="s">
        <v>43</v>
      </c>
      <c r="D36" s="41" t="s">
        <v>7</v>
      </c>
      <c r="E36" s="42">
        <v>0</v>
      </c>
      <c r="F36" s="43"/>
      <c r="G36" s="44" t="s">
        <v>38</v>
      </c>
      <c r="H36" s="45">
        <f>E36</f>
        <v>0</v>
      </c>
      <c r="I36" s="46">
        <v>71</v>
      </c>
      <c r="J36" s="50">
        <f>H36*I36</f>
        <v>0</v>
      </c>
      <c r="K36" s="51">
        <f>I36*1.95583</f>
        <v>138.86393000000001</v>
      </c>
      <c r="L36" s="94">
        <f>H36*K36</f>
        <v>0</v>
      </c>
    </row>
    <row r="37" spans="1:12" s="10" customFormat="1" ht="16.25" customHeight="1" x14ac:dyDescent="0.3">
      <c r="A37" s="166"/>
      <c r="B37" s="132"/>
      <c r="C37" s="40" t="s">
        <v>51</v>
      </c>
      <c r="D37" s="41" t="s">
        <v>7</v>
      </c>
      <c r="E37" s="42">
        <v>0</v>
      </c>
      <c r="F37" s="43"/>
      <c r="G37" s="44" t="s">
        <v>38</v>
      </c>
      <c r="H37" s="45">
        <f>E37</f>
        <v>0</v>
      </c>
      <c r="I37" s="46">
        <v>74</v>
      </c>
      <c r="J37" s="50">
        <f>H37*I37</f>
        <v>0</v>
      </c>
      <c r="K37" s="51">
        <f>I37*1.95583</f>
        <v>144.73141999999999</v>
      </c>
      <c r="L37" s="94">
        <f>H37*K37</f>
        <v>0</v>
      </c>
    </row>
    <row r="38" spans="1:12" s="10" customFormat="1" ht="16.25" customHeight="1" x14ac:dyDescent="0.3">
      <c r="A38" s="166"/>
      <c r="B38" s="132"/>
      <c r="C38" s="40" t="s">
        <v>52</v>
      </c>
      <c r="D38" s="41" t="s">
        <v>7</v>
      </c>
      <c r="E38" s="42">
        <v>0</v>
      </c>
      <c r="F38" s="43"/>
      <c r="G38" s="44" t="s">
        <v>38</v>
      </c>
      <c r="H38" s="45">
        <f>E38</f>
        <v>0</v>
      </c>
      <c r="I38" s="46">
        <v>74</v>
      </c>
      <c r="J38" s="50">
        <f>H38*I38</f>
        <v>0</v>
      </c>
      <c r="K38" s="51">
        <f>I38*1.95583</f>
        <v>144.73141999999999</v>
      </c>
      <c r="L38" s="94">
        <f>H38*K38</f>
        <v>0</v>
      </c>
    </row>
    <row r="39" spans="1:12" s="10" customFormat="1" ht="13.25" customHeight="1" x14ac:dyDescent="0.3">
      <c r="A39" s="166"/>
      <c r="B39" s="132"/>
      <c r="C39" s="52"/>
      <c r="D39" s="53" t="s">
        <v>40</v>
      </c>
      <c r="E39" s="42">
        <f>SUM(E34:E38)</f>
        <v>3</v>
      </c>
      <c r="F39" s="54"/>
      <c r="G39" s="44"/>
      <c r="H39" s="55">
        <f>SUM(H34:H38)</f>
        <v>3</v>
      </c>
      <c r="I39" s="56"/>
      <c r="J39" s="57">
        <f>SUM(J34:J38)</f>
        <v>222</v>
      </c>
      <c r="K39" s="58"/>
      <c r="L39" s="102">
        <f>SUM(L34:L38)</f>
        <v>434.19425999999999</v>
      </c>
    </row>
    <row r="40" spans="1:12" s="10" customFormat="1" ht="16.25" customHeight="1" x14ac:dyDescent="0.3">
      <c r="A40" s="166"/>
      <c r="B40" s="132"/>
      <c r="C40" s="40" t="s">
        <v>50</v>
      </c>
      <c r="D40" s="41" t="s">
        <v>8</v>
      </c>
      <c r="E40" s="42">
        <v>0</v>
      </c>
      <c r="F40" s="43"/>
      <c r="G40" s="44" t="s">
        <v>38</v>
      </c>
      <c r="H40" s="45">
        <f>E40</f>
        <v>0</v>
      </c>
      <c r="I40" s="46">
        <v>69</v>
      </c>
      <c r="J40" s="50">
        <f>H40*I40</f>
        <v>0</v>
      </c>
      <c r="K40" s="51">
        <f>I40*1.95583</f>
        <v>134.95227</v>
      </c>
      <c r="L40" s="94">
        <f>H40*K40</f>
        <v>0</v>
      </c>
    </row>
    <row r="41" spans="1:12" s="10" customFormat="1" ht="15.65" customHeight="1" x14ac:dyDescent="0.3">
      <c r="A41" s="166"/>
      <c r="B41" s="132"/>
      <c r="C41" s="40" t="s">
        <v>39</v>
      </c>
      <c r="D41" s="41" t="s">
        <v>8</v>
      </c>
      <c r="E41" s="42">
        <v>13</v>
      </c>
      <c r="F41" s="43"/>
      <c r="G41" s="44" t="s">
        <v>38</v>
      </c>
      <c r="H41" s="45">
        <f>E41</f>
        <v>13</v>
      </c>
      <c r="I41" s="46">
        <v>69</v>
      </c>
      <c r="J41" s="50">
        <f>H41*I41</f>
        <v>897</v>
      </c>
      <c r="K41" s="51">
        <f>I41*1.95583</f>
        <v>134.95227</v>
      </c>
      <c r="L41" s="94">
        <f>H41*K41</f>
        <v>1754.37951</v>
      </c>
    </row>
    <row r="42" spans="1:12" s="10" customFormat="1" ht="15.65" customHeight="1" x14ac:dyDescent="0.3">
      <c r="A42" s="166"/>
      <c r="B42" s="132"/>
      <c r="C42" s="40" t="s">
        <v>43</v>
      </c>
      <c r="D42" s="41" t="s">
        <v>8</v>
      </c>
      <c r="E42" s="42">
        <v>2</v>
      </c>
      <c r="F42" s="43"/>
      <c r="G42" s="44" t="s">
        <v>38</v>
      </c>
      <c r="H42" s="45">
        <f>E42</f>
        <v>2</v>
      </c>
      <c r="I42" s="46">
        <v>69</v>
      </c>
      <c r="J42" s="50">
        <f>H42*I42</f>
        <v>138</v>
      </c>
      <c r="K42" s="51">
        <f>I42*1.95583</f>
        <v>134.95227</v>
      </c>
      <c r="L42" s="94">
        <f>H42*K42</f>
        <v>269.90454</v>
      </c>
    </row>
    <row r="43" spans="1:12" s="10" customFormat="1" ht="15.65" customHeight="1" x14ac:dyDescent="0.3">
      <c r="A43" s="166"/>
      <c r="B43" s="132"/>
      <c r="C43" s="40" t="s">
        <v>51</v>
      </c>
      <c r="D43" s="41" t="s">
        <v>8</v>
      </c>
      <c r="E43" s="42">
        <v>0</v>
      </c>
      <c r="F43" s="43"/>
      <c r="G43" s="44" t="s">
        <v>38</v>
      </c>
      <c r="H43" s="45">
        <f>E43</f>
        <v>0</v>
      </c>
      <c r="I43" s="46">
        <v>69</v>
      </c>
      <c r="J43" s="50">
        <f>H43*I43</f>
        <v>0</v>
      </c>
      <c r="K43" s="51">
        <f>I43*1.95583</f>
        <v>134.95227</v>
      </c>
      <c r="L43" s="94">
        <f>H43*K43</f>
        <v>0</v>
      </c>
    </row>
    <row r="44" spans="1:12" s="10" customFormat="1" ht="15.65" customHeight="1" x14ac:dyDescent="0.3">
      <c r="A44" s="166"/>
      <c r="B44" s="132"/>
      <c r="C44" s="40" t="s">
        <v>52</v>
      </c>
      <c r="D44" s="41" t="s">
        <v>8</v>
      </c>
      <c r="E44" s="42">
        <v>0</v>
      </c>
      <c r="F44" s="43"/>
      <c r="G44" s="44" t="s">
        <v>38</v>
      </c>
      <c r="H44" s="45">
        <f>E44</f>
        <v>0</v>
      </c>
      <c r="I44" s="46">
        <v>69</v>
      </c>
      <c r="J44" s="50">
        <f>H44*I44</f>
        <v>0</v>
      </c>
      <c r="K44" s="51">
        <f>I44*1.95583</f>
        <v>134.95227</v>
      </c>
      <c r="L44" s="94">
        <f>H44*K44</f>
        <v>0</v>
      </c>
    </row>
    <row r="45" spans="1:12" s="10" customFormat="1" ht="13.75" customHeight="1" x14ac:dyDescent="0.3">
      <c r="A45" s="166"/>
      <c r="B45" s="132"/>
      <c r="C45" s="52"/>
      <c r="D45" s="53" t="s">
        <v>40</v>
      </c>
      <c r="E45" s="42">
        <f>SUM(E40:E44)</f>
        <v>15</v>
      </c>
      <c r="F45" s="54"/>
      <c r="G45" s="44"/>
      <c r="H45" s="55">
        <f>SUM(H40:H44)</f>
        <v>15</v>
      </c>
      <c r="I45" s="56"/>
      <c r="J45" s="57">
        <f>SUM(J40:J44)</f>
        <v>1035</v>
      </c>
      <c r="K45" s="58"/>
      <c r="L45" s="102">
        <f>SUM(L40:L44)</f>
        <v>2024.28405</v>
      </c>
    </row>
    <row r="46" spans="1:12" s="10" customFormat="1" ht="15.65" customHeight="1" x14ac:dyDescent="0.3">
      <c r="A46" s="166"/>
      <c r="B46" s="132"/>
      <c r="C46" s="40" t="s">
        <v>50</v>
      </c>
      <c r="D46" s="59" t="s">
        <v>41</v>
      </c>
      <c r="E46" s="42">
        <v>0</v>
      </c>
      <c r="F46" s="60">
        <v>0.6</v>
      </c>
      <c r="G46" s="44" t="s">
        <v>42</v>
      </c>
      <c r="H46" s="45">
        <f>ROUND(E46/F46,0)</f>
        <v>0</v>
      </c>
      <c r="I46" s="56">
        <v>40</v>
      </c>
      <c r="J46" s="50">
        <f>H46*I46</f>
        <v>0</v>
      </c>
      <c r="K46" s="51">
        <f>I46*1.95583</f>
        <v>78.233199999999997</v>
      </c>
      <c r="L46" s="94">
        <f>H46*K46</f>
        <v>0</v>
      </c>
    </row>
    <row r="47" spans="1:12" s="10" customFormat="1" ht="16.25" customHeight="1" x14ac:dyDescent="0.3">
      <c r="A47" s="166"/>
      <c r="B47" s="132"/>
      <c r="C47" s="40" t="s">
        <v>39</v>
      </c>
      <c r="D47" s="59" t="s">
        <v>41</v>
      </c>
      <c r="E47" s="42">
        <v>13</v>
      </c>
      <c r="F47" s="60">
        <v>0.6</v>
      </c>
      <c r="G47" s="44" t="s">
        <v>42</v>
      </c>
      <c r="H47" s="45">
        <f>ROUND(E47/F47,0)</f>
        <v>22</v>
      </c>
      <c r="I47" s="56">
        <v>35</v>
      </c>
      <c r="J47" s="50">
        <f>H47*I47</f>
        <v>770</v>
      </c>
      <c r="K47" s="51">
        <f>I47*1.95583</f>
        <v>68.454049999999995</v>
      </c>
      <c r="L47" s="94">
        <f>H47*K47</f>
        <v>1505.9890999999998</v>
      </c>
    </row>
    <row r="48" spans="1:12" s="10" customFormat="1" ht="16.25" customHeight="1" x14ac:dyDescent="0.3">
      <c r="A48" s="166"/>
      <c r="B48" s="132"/>
      <c r="C48" s="40" t="s">
        <v>43</v>
      </c>
      <c r="D48" s="59" t="s">
        <v>41</v>
      </c>
      <c r="E48" s="42">
        <v>2</v>
      </c>
      <c r="F48" s="60">
        <v>0.6</v>
      </c>
      <c r="G48" s="44" t="s">
        <v>42</v>
      </c>
      <c r="H48" s="45">
        <f>ROUND(E48/F48,0)</f>
        <v>3</v>
      </c>
      <c r="I48" s="56">
        <v>40</v>
      </c>
      <c r="J48" s="50">
        <f>H48*I48</f>
        <v>120</v>
      </c>
      <c r="K48" s="51">
        <f>I48*1.95583</f>
        <v>78.233199999999997</v>
      </c>
      <c r="L48" s="94">
        <f>H48*K48</f>
        <v>234.69959999999998</v>
      </c>
    </row>
    <row r="49" spans="1:12" s="10" customFormat="1" ht="16.25" customHeight="1" x14ac:dyDescent="0.3">
      <c r="A49" s="166"/>
      <c r="B49" s="132"/>
      <c r="C49" s="40" t="s">
        <v>51</v>
      </c>
      <c r="D49" s="59" t="s">
        <v>41</v>
      </c>
      <c r="E49" s="42">
        <v>0</v>
      </c>
      <c r="F49" s="60">
        <v>0.6</v>
      </c>
      <c r="G49" s="44" t="s">
        <v>42</v>
      </c>
      <c r="H49" s="45">
        <f>ROUND(E49/F49,0)</f>
        <v>0</v>
      </c>
      <c r="I49" s="56">
        <v>40</v>
      </c>
      <c r="J49" s="50">
        <f>H49*I49</f>
        <v>0</v>
      </c>
      <c r="K49" s="51">
        <f>I49*1.95583</f>
        <v>78.233199999999997</v>
      </c>
      <c r="L49" s="94">
        <f>H49*K49</f>
        <v>0</v>
      </c>
    </row>
    <row r="50" spans="1:12" s="10" customFormat="1" ht="16.25" customHeight="1" x14ac:dyDescent="0.3">
      <c r="A50" s="166"/>
      <c r="B50" s="132"/>
      <c r="C50" s="40" t="s">
        <v>52</v>
      </c>
      <c r="D50" s="59" t="s">
        <v>41</v>
      </c>
      <c r="E50" s="42">
        <v>0</v>
      </c>
      <c r="F50" s="60">
        <v>0.6</v>
      </c>
      <c r="G50" s="44" t="s">
        <v>42</v>
      </c>
      <c r="H50" s="45">
        <f>ROUND(E50/F50,0)</f>
        <v>0</v>
      </c>
      <c r="I50" s="56">
        <v>40</v>
      </c>
      <c r="J50" s="50">
        <f>H50*I50</f>
        <v>0</v>
      </c>
      <c r="K50" s="51">
        <f>I50*1.95583</f>
        <v>78.233199999999997</v>
      </c>
      <c r="L50" s="94">
        <f>H50*K50</f>
        <v>0</v>
      </c>
    </row>
    <row r="51" spans="1:12" s="10" customFormat="1" ht="13.25" customHeight="1" x14ac:dyDescent="0.3">
      <c r="A51" s="166"/>
      <c r="B51" s="132"/>
      <c r="C51" s="52"/>
      <c r="D51" s="53" t="s">
        <v>40</v>
      </c>
      <c r="E51" s="42">
        <f>SUM(E46:E50)</f>
        <v>15</v>
      </c>
      <c r="F51" s="54"/>
      <c r="G51" s="44"/>
      <c r="H51" s="55">
        <f>SUM(H46:H50)</f>
        <v>25</v>
      </c>
      <c r="I51" s="56"/>
      <c r="J51" s="57">
        <f>SUM(J46:J50)</f>
        <v>890</v>
      </c>
      <c r="K51" s="58"/>
      <c r="L51" s="102">
        <f>SUM(L46:L50)</f>
        <v>1740.6886999999997</v>
      </c>
    </row>
    <row r="52" spans="1:12" s="10" customFormat="1" ht="14.4" customHeight="1" x14ac:dyDescent="0.35">
      <c r="A52" s="166"/>
      <c r="B52" s="133"/>
      <c r="C52" s="134" t="s">
        <v>60</v>
      </c>
      <c r="D52" s="135"/>
      <c r="E52" s="61">
        <f>SUM(E39,E51,E45)</f>
        <v>33</v>
      </c>
      <c r="F52" s="62"/>
      <c r="G52" s="163"/>
      <c r="H52" s="164"/>
      <c r="I52" s="56"/>
      <c r="J52" s="63">
        <f>SUM(J39,J51,J45)</f>
        <v>2147</v>
      </c>
      <c r="K52" s="58"/>
      <c r="L52" s="100">
        <f>SUM(L39,L51,L45)</f>
        <v>4199.1670100000001</v>
      </c>
    </row>
    <row r="53" spans="1:12" s="10" customFormat="1" ht="15.65" customHeight="1" x14ac:dyDescent="0.3">
      <c r="A53" s="166"/>
      <c r="B53" s="131" t="s">
        <v>61</v>
      </c>
      <c r="C53" s="40" t="s">
        <v>39</v>
      </c>
      <c r="D53" s="41" t="s">
        <v>7</v>
      </c>
      <c r="E53" s="42">
        <v>36</v>
      </c>
      <c r="F53" s="43"/>
      <c r="G53" s="44" t="s">
        <v>38</v>
      </c>
      <c r="H53" s="45">
        <f t="shared" ref="H53:H58" si="4">E53</f>
        <v>36</v>
      </c>
      <c r="I53" s="46">
        <v>74</v>
      </c>
      <c r="J53" s="47">
        <f t="shared" ref="J53:J58" si="5">H53*I53</f>
        <v>2664</v>
      </c>
      <c r="K53" s="48">
        <f t="shared" ref="K53:K58" si="6">I53*1.95583</f>
        <v>144.73141999999999</v>
      </c>
      <c r="L53" s="101">
        <f t="shared" ref="L53:L58" si="7">H53*K53</f>
        <v>5210.3311199999998</v>
      </c>
    </row>
    <row r="54" spans="1:12" s="10" customFormat="1" ht="16.25" customHeight="1" x14ac:dyDescent="0.3">
      <c r="A54" s="166"/>
      <c r="B54" s="132"/>
      <c r="C54" s="40" t="s">
        <v>50</v>
      </c>
      <c r="D54" s="41" t="s">
        <v>7</v>
      </c>
      <c r="E54" s="42">
        <v>0</v>
      </c>
      <c r="F54" s="43"/>
      <c r="G54" s="44" t="s">
        <v>38</v>
      </c>
      <c r="H54" s="45">
        <f t="shared" si="4"/>
        <v>0</v>
      </c>
      <c r="I54" s="46">
        <v>74</v>
      </c>
      <c r="J54" s="50">
        <f t="shared" si="5"/>
        <v>0</v>
      </c>
      <c r="K54" s="51">
        <f t="shared" si="6"/>
        <v>144.73141999999999</v>
      </c>
      <c r="L54" s="94">
        <f t="shared" si="7"/>
        <v>0</v>
      </c>
    </row>
    <row r="55" spans="1:12" s="10" customFormat="1" ht="16.25" customHeight="1" x14ac:dyDescent="0.3">
      <c r="A55" s="166"/>
      <c r="B55" s="132"/>
      <c r="C55" s="40" t="s">
        <v>62</v>
      </c>
      <c r="D55" s="41" t="s">
        <v>7</v>
      </c>
      <c r="E55" s="42">
        <v>0</v>
      </c>
      <c r="F55" s="43"/>
      <c r="G55" s="44" t="s">
        <v>38</v>
      </c>
      <c r="H55" s="45">
        <f t="shared" si="4"/>
        <v>0</v>
      </c>
      <c r="I55" s="46">
        <v>97</v>
      </c>
      <c r="J55" s="50">
        <f t="shared" si="5"/>
        <v>0</v>
      </c>
      <c r="K55" s="51">
        <f t="shared" si="6"/>
        <v>189.71550999999999</v>
      </c>
      <c r="L55" s="94">
        <f t="shared" si="7"/>
        <v>0</v>
      </c>
    </row>
    <row r="56" spans="1:12" s="10" customFormat="1" ht="16.25" customHeight="1" x14ac:dyDescent="0.3">
      <c r="A56" s="166"/>
      <c r="B56" s="132"/>
      <c r="C56" s="40" t="s">
        <v>43</v>
      </c>
      <c r="D56" s="41" t="s">
        <v>7</v>
      </c>
      <c r="E56" s="42">
        <v>0</v>
      </c>
      <c r="F56" s="43"/>
      <c r="G56" s="44" t="s">
        <v>38</v>
      </c>
      <c r="H56" s="45">
        <f t="shared" si="4"/>
        <v>0</v>
      </c>
      <c r="I56" s="46">
        <v>71</v>
      </c>
      <c r="J56" s="50">
        <f t="shared" si="5"/>
        <v>0</v>
      </c>
      <c r="K56" s="51">
        <f t="shared" si="6"/>
        <v>138.86393000000001</v>
      </c>
      <c r="L56" s="94">
        <f t="shared" si="7"/>
        <v>0</v>
      </c>
    </row>
    <row r="57" spans="1:12" s="10" customFormat="1" ht="16.25" customHeight="1" x14ac:dyDescent="0.3">
      <c r="A57" s="166"/>
      <c r="B57" s="132"/>
      <c r="C57" s="40" t="s">
        <v>52</v>
      </c>
      <c r="D57" s="41" t="s">
        <v>7</v>
      </c>
      <c r="E57" s="42">
        <v>0</v>
      </c>
      <c r="F57" s="43"/>
      <c r="G57" s="44" t="s">
        <v>38</v>
      </c>
      <c r="H57" s="45">
        <f t="shared" si="4"/>
        <v>0</v>
      </c>
      <c r="I57" s="46">
        <v>74</v>
      </c>
      <c r="J57" s="50">
        <f t="shared" si="5"/>
        <v>0</v>
      </c>
      <c r="K57" s="51">
        <f t="shared" si="6"/>
        <v>144.73141999999999</v>
      </c>
      <c r="L57" s="94">
        <f t="shared" si="7"/>
        <v>0</v>
      </c>
    </row>
    <row r="58" spans="1:12" s="10" customFormat="1" ht="16.25" customHeight="1" x14ac:dyDescent="0.3">
      <c r="A58" s="166"/>
      <c r="B58" s="132"/>
      <c r="C58" s="40" t="s">
        <v>51</v>
      </c>
      <c r="D58" s="41" t="s">
        <v>7</v>
      </c>
      <c r="E58" s="42">
        <v>0</v>
      </c>
      <c r="F58" s="43"/>
      <c r="G58" s="44" t="s">
        <v>38</v>
      </c>
      <c r="H58" s="45">
        <f t="shared" si="4"/>
        <v>0</v>
      </c>
      <c r="I58" s="46">
        <v>74</v>
      </c>
      <c r="J58" s="50">
        <f t="shared" si="5"/>
        <v>0</v>
      </c>
      <c r="K58" s="51">
        <f t="shared" si="6"/>
        <v>144.73141999999999</v>
      </c>
      <c r="L58" s="94">
        <f t="shared" si="7"/>
        <v>0</v>
      </c>
    </row>
    <row r="59" spans="1:12" s="10" customFormat="1" ht="13.25" customHeight="1" x14ac:dyDescent="0.3">
      <c r="A59" s="166"/>
      <c r="B59" s="132"/>
      <c r="C59" s="52"/>
      <c r="D59" s="53" t="s">
        <v>40</v>
      </c>
      <c r="E59" s="42">
        <f>SUM(E53:E58)</f>
        <v>36</v>
      </c>
      <c r="F59" s="54"/>
      <c r="G59" s="44"/>
      <c r="H59" s="55">
        <f>SUM(H53:H58)</f>
        <v>36</v>
      </c>
      <c r="I59" s="56"/>
      <c r="J59" s="57">
        <f>SUM(J53:J58)</f>
        <v>2664</v>
      </c>
      <c r="K59" s="58"/>
      <c r="L59" s="102">
        <f>SUM(L53:L58)</f>
        <v>5210.3311199999998</v>
      </c>
    </row>
    <row r="60" spans="1:12" s="10" customFormat="1" ht="16.25" customHeight="1" x14ac:dyDescent="0.3">
      <c r="A60" s="166"/>
      <c r="B60" s="132"/>
      <c r="C60" s="40" t="s">
        <v>39</v>
      </c>
      <c r="D60" s="41" t="s">
        <v>8</v>
      </c>
      <c r="E60" s="42">
        <v>70</v>
      </c>
      <c r="F60" s="43"/>
      <c r="G60" s="44" t="s">
        <v>38</v>
      </c>
      <c r="H60" s="45">
        <f t="shared" ref="H60:H65" si="8">E60</f>
        <v>70</v>
      </c>
      <c r="I60" s="46">
        <v>69</v>
      </c>
      <c r="J60" s="50">
        <f t="shared" ref="J60:J65" si="9">H60*I60</f>
        <v>4830</v>
      </c>
      <c r="K60" s="51">
        <f t="shared" ref="K60:K65" si="10">I60*1.95583</f>
        <v>134.95227</v>
      </c>
      <c r="L60" s="94">
        <f t="shared" ref="L60:L65" si="11">H60*K60</f>
        <v>9446.6589000000004</v>
      </c>
    </row>
    <row r="61" spans="1:12" s="10" customFormat="1" ht="15.65" customHeight="1" x14ac:dyDescent="0.3">
      <c r="A61" s="166"/>
      <c r="B61" s="132"/>
      <c r="C61" s="40" t="s">
        <v>50</v>
      </c>
      <c r="D61" s="41" t="s">
        <v>8</v>
      </c>
      <c r="E61" s="42">
        <v>5</v>
      </c>
      <c r="F61" s="43"/>
      <c r="G61" s="44" t="s">
        <v>38</v>
      </c>
      <c r="H61" s="45">
        <f t="shared" si="8"/>
        <v>5</v>
      </c>
      <c r="I61" s="46">
        <v>69</v>
      </c>
      <c r="J61" s="50">
        <f t="shared" si="9"/>
        <v>345</v>
      </c>
      <c r="K61" s="51">
        <f t="shared" si="10"/>
        <v>134.95227</v>
      </c>
      <c r="L61" s="94">
        <f t="shared" si="11"/>
        <v>674.76134999999999</v>
      </c>
    </row>
    <row r="62" spans="1:12" s="10" customFormat="1" ht="15.65" customHeight="1" x14ac:dyDescent="0.3">
      <c r="A62" s="166"/>
      <c r="B62" s="132"/>
      <c r="C62" s="40" t="s">
        <v>62</v>
      </c>
      <c r="D62" s="41" t="s">
        <v>8</v>
      </c>
      <c r="E62" s="42">
        <v>10</v>
      </c>
      <c r="F62" s="43"/>
      <c r="G62" s="44" t="s">
        <v>38</v>
      </c>
      <c r="H62" s="45">
        <f t="shared" si="8"/>
        <v>10</v>
      </c>
      <c r="I62" s="46">
        <v>81</v>
      </c>
      <c r="J62" s="50">
        <f t="shared" si="9"/>
        <v>810</v>
      </c>
      <c r="K62" s="51">
        <f t="shared" si="10"/>
        <v>158.42222999999998</v>
      </c>
      <c r="L62" s="94">
        <f t="shared" si="11"/>
        <v>1584.2222999999999</v>
      </c>
    </row>
    <row r="63" spans="1:12" s="10" customFormat="1" ht="15.65" customHeight="1" x14ac:dyDescent="0.3">
      <c r="A63" s="166"/>
      <c r="B63" s="132"/>
      <c r="C63" s="40" t="s">
        <v>43</v>
      </c>
      <c r="D63" s="41" t="s">
        <v>8</v>
      </c>
      <c r="E63" s="42">
        <v>15</v>
      </c>
      <c r="F63" s="43"/>
      <c r="G63" s="44" t="s">
        <v>38</v>
      </c>
      <c r="H63" s="45">
        <f t="shared" si="8"/>
        <v>15</v>
      </c>
      <c r="I63" s="46">
        <v>69</v>
      </c>
      <c r="J63" s="50">
        <f t="shared" si="9"/>
        <v>1035</v>
      </c>
      <c r="K63" s="51">
        <f t="shared" si="10"/>
        <v>134.95227</v>
      </c>
      <c r="L63" s="94">
        <f t="shared" si="11"/>
        <v>2024.28405</v>
      </c>
    </row>
    <row r="64" spans="1:12" s="10" customFormat="1" ht="15.65" customHeight="1" x14ac:dyDescent="0.3">
      <c r="A64" s="166"/>
      <c r="B64" s="132"/>
      <c r="C64" s="40" t="s">
        <v>52</v>
      </c>
      <c r="D64" s="41" t="s">
        <v>8</v>
      </c>
      <c r="E64" s="42">
        <v>0</v>
      </c>
      <c r="F64" s="43"/>
      <c r="G64" s="44" t="s">
        <v>38</v>
      </c>
      <c r="H64" s="45">
        <f t="shared" si="8"/>
        <v>0</v>
      </c>
      <c r="I64" s="46">
        <v>69</v>
      </c>
      <c r="J64" s="50">
        <f t="shared" si="9"/>
        <v>0</v>
      </c>
      <c r="K64" s="51">
        <f t="shared" si="10"/>
        <v>134.95227</v>
      </c>
      <c r="L64" s="94">
        <f t="shared" si="11"/>
        <v>0</v>
      </c>
    </row>
    <row r="65" spans="1:14" s="10" customFormat="1" ht="15.65" customHeight="1" x14ac:dyDescent="0.3">
      <c r="A65" s="166"/>
      <c r="B65" s="132"/>
      <c r="C65" s="40" t="s">
        <v>51</v>
      </c>
      <c r="D65" s="41" t="s">
        <v>8</v>
      </c>
      <c r="E65" s="42">
        <v>0</v>
      </c>
      <c r="F65" s="43"/>
      <c r="G65" s="44" t="s">
        <v>38</v>
      </c>
      <c r="H65" s="45">
        <f t="shared" si="8"/>
        <v>0</v>
      </c>
      <c r="I65" s="46">
        <v>69</v>
      </c>
      <c r="J65" s="50">
        <f t="shared" si="9"/>
        <v>0</v>
      </c>
      <c r="K65" s="51">
        <f t="shared" si="10"/>
        <v>134.95227</v>
      </c>
      <c r="L65" s="94">
        <f t="shared" si="11"/>
        <v>0</v>
      </c>
    </row>
    <row r="66" spans="1:14" s="10" customFormat="1" ht="13.75" customHeight="1" x14ac:dyDescent="0.3">
      <c r="A66" s="166"/>
      <c r="B66" s="132"/>
      <c r="C66" s="52"/>
      <c r="D66" s="53" t="s">
        <v>40</v>
      </c>
      <c r="E66" s="42">
        <f>SUM(E60:E65)</f>
        <v>100</v>
      </c>
      <c r="F66" s="54"/>
      <c r="G66" s="44"/>
      <c r="H66" s="55">
        <f>SUM(H60:H65)</f>
        <v>100</v>
      </c>
      <c r="I66" s="56"/>
      <c r="J66" s="57">
        <f>SUM(J60:J65)</f>
        <v>7020</v>
      </c>
      <c r="K66" s="58"/>
      <c r="L66" s="102">
        <f>SUM(L60:L65)</f>
        <v>13729.926600000001</v>
      </c>
    </row>
    <row r="67" spans="1:14" s="10" customFormat="1" ht="15.65" customHeight="1" x14ac:dyDescent="0.3">
      <c r="A67" s="166"/>
      <c r="B67" s="132"/>
      <c r="C67" s="40" t="s">
        <v>39</v>
      </c>
      <c r="D67" s="59" t="s">
        <v>41</v>
      </c>
      <c r="E67" s="42">
        <v>70</v>
      </c>
      <c r="F67" s="60">
        <v>0.6</v>
      </c>
      <c r="G67" s="44" t="s">
        <v>42</v>
      </c>
      <c r="H67" s="45">
        <f t="shared" ref="H67:H72" si="12">ROUND(E67/F67,0)</f>
        <v>117</v>
      </c>
      <c r="I67" s="56">
        <v>35</v>
      </c>
      <c r="J67" s="50">
        <f t="shared" ref="J67:J72" si="13">H67*I67</f>
        <v>4095</v>
      </c>
      <c r="K67" s="51">
        <f t="shared" ref="K67:K72" si="14">I67*1.95583</f>
        <v>68.454049999999995</v>
      </c>
      <c r="L67" s="94">
        <f t="shared" ref="L67:L72" si="15">H67*K67</f>
        <v>8009.123849999999</v>
      </c>
    </row>
    <row r="68" spans="1:14" s="10" customFormat="1" ht="16.25" customHeight="1" x14ac:dyDescent="0.3">
      <c r="A68" s="166"/>
      <c r="B68" s="132"/>
      <c r="C68" s="40" t="s">
        <v>50</v>
      </c>
      <c r="D68" s="59" t="s">
        <v>41</v>
      </c>
      <c r="E68" s="42">
        <v>10</v>
      </c>
      <c r="F68" s="60">
        <v>0.6</v>
      </c>
      <c r="G68" s="44" t="s">
        <v>42</v>
      </c>
      <c r="H68" s="45">
        <f t="shared" si="12"/>
        <v>17</v>
      </c>
      <c r="I68" s="56">
        <v>40</v>
      </c>
      <c r="J68" s="50">
        <f t="shared" si="13"/>
        <v>680</v>
      </c>
      <c r="K68" s="51">
        <f t="shared" si="14"/>
        <v>78.233199999999997</v>
      </c>
      <c r="L68" s="94">
        <f t="shared" si="15"/>
        <v>1329.9643999999998</v>
      </c>
    </row>
    <row r="69" spans="1:14" s="10" customFormat="1" ht="16.25" customHeight="1" x14ac:dyDescent="0.3">
      <c r="A69" s="166"/>
      <c r="B69" s="132"/>
      <c r="C69" s="40" t="s">
        <v>62</v>
      </c>
      <c r="D69" s="59" t="s">
        <v>41</v>
      </c>
      <c r="E69" s="42">
        <v>11</v>
      </c>
      <c r="F69" s="60">
        <v>0.6</v>
      </c>
      <c r="G69" s="44" t="s">
        <v>42</v>
      </c>
      <c r="H69" s="45">
        <f t="shared" si="12"/>
        <v>18</v>
      </c>
      <c r="I69" s="56">
        <v>40</v>
      </c>
      <c r="J69" s="50">
        <f t="shared" si="13"/>
        <v>720</v>
      </c>
      <c r="K69" s="51">
        <f t="shared" si="14"/>
        <v>78.233199999999997</v>
      </c>
      <c r="L69" s="94">
        <f t="shared" si="15"/>
        <v>1408.1976</v>
      </c>
    </row>
    <row r="70" spans="1:14" s="10" customFormat="1" ht="16.25" customHeight="1" x14ac:dyDescent="0.3">
      <c r="A70" s="166"/>
      <c r="B70" s="132"/>
      <c r="C70" s="40" t="s">
        <v>43</v>
      </c>
      <c r="D70" s="59" t="s">
        <v>41</v>
      </c>
      <c r="E70" s="42">
        <v>30</v>
      </c>
      <c r="F70" s="60">
        <v>0.6</v>
      </c>
      <c r="G70" s="44" t="s">
        <v>42</v>
      </c>
      <c r="H70" s="45">
        <f t="shared" si="12"/>
        <v>50</v>
      </c>
      <c r="I70" s="56">
        <v>40</v>
      </c>
      <c r="J70" s="50">
        <f t="shared" si="13"/>
        <v>2000</v>
      </c>
      <c r="K70" s="51">
        <f t="shared" si="14"/>
        <v>78.233199999999997</v>
      </c>
      <c r="L70" s="94">
        <f t="shared" si="15"/>
        <v>3911.66</v>
      </c>
    </row>
    <row r="71" spans="1:14" s="10" customFormat="1" ht="16.25" customHeight="1" x14ac:dyDescent="0.3">
      <c r="A71" s="166"/>
      <c r="B71" s="132"/>
      <c r="C71" s="40" t="s">
        <v>52</v>
      </c>
      <c r="D71" s="59" t="s">
        <v>41</v>
      </c>
      <c r="E71" s="42">
        <v>1</v>
      </c>
      <c r="F71" s="60">
        <v>0.6</v>
      </c>
      <c r="G71" s="44" t="s">
        <v>42</v>
      </c>
      <c r="H71" s="45">
        <f t="shared" si="12"/>
        <v>2</v>
      </c>
      <c r="I71" s="56">
        <v>40</v>
      </c>
      <c r="J71" s="50">
        <f t="shared" si="13"/>
        <v>80</v>
      </c>
      <c r="K71" s="51">
        <f t="shared" si="14"/>
        <v>78.233199999999997</v>
      </c>
      <c r="L71" s="94">
        <f t="shared" si="15"/>
        <v>156.46639999999999</v>
      </c>
    </row>
    <row r="72" spans="1:14" s="10" customFormat="1" ht="16.25" customHeight="1" x14ac:dyDescent="0.3">
      <c r="A72" s="166"/>
      <c r="B72" s="132"/>
      <c r="C72" s="40" t="s">
        <v>51</v>
      </c>
      <c r="D72" s="59" t="s">
        <v>41</v>
      </c>
      <c r="E72" s="42">
        <v>2</v>
      </c>
      <c r="F72" s="60">
        <v>0.6</v>
      </c>
      <c r="G72" s="44" t="s">
        <v>42</v>
      </c>
      <c r="H72" s="45">
        <f t="shared" si="12"/>
        <v>3</v>
      </c>
      <c r="I72" s="56">
        <v>40</v>
      </c>
      <c r="J72" s="50">
        <f t="shared" si="13"/>
        <v>120</v>
      </c>
      <c r="K72" s="51">
        <f t="shared" si="14"/>
        <v>78.233199999999997</v>
      </c>
      <c r="L72" s="94">
        <f t="shared" si="15"/>
        <v>234.69959999999998</v>
      </c>
    </row>
    <row r="73" spans="1:14" s="10" customFormat="1" ht="13.25" customHeight="1" x14ac:dyDescent="0.3">
      <c r="A73" s="166"/>
      <c r="B73" s="132"/>
      <c r="C73" s="52"/>
      <c r="D73" s="53" t="s">
        <v>40</v>
      </c>
      <c r="E73" s="42">
        <f>SUM(E67:E72)</f>
        <v>124</v>
      </c>
      <c r="F73" s="54"/>
      <c r="G73" s="44"/>
      <c r="H73" s="55">
        <f>SUM(H67:H72)</f>
        <v>207</v>
      </c>
      <c r="I73" s="56"/>
      <c r="J73" s="57">
        <f>SUM(J67:J72)</f>
        <v>7695</v>
      </c>
      <c r="K73" s="58"/>
      <c r="L73" s="102">
        <f>SUM(L67:L72)</f>
        <v>15050.111849999998</v>
      </c>
    </row>
    <row r="74" spans="1:14" s="10" customFormat="1" ht="14.4" customHeight="1" thickBot="1" x14ac:dyDescent="0.4">
      <c r="A74" s="166"/>
      <c r="B74" s="133"/>
      <c r="C74" s="134" t="s">
        <v>63</v>
      </c>
      <c r="D74" s="135"/>
      <c r="E74" s="61">
        <f>SUM(E59,E73,E66)</f>
        <v>260</v>
      </c>
      <c r="F74" s="62"/>
      <c r="G74" s="163"/>
      <c r="H74" s="164"/>
      <c r="I74" s="56"/>
      <c r="J74" s="63">
        <f>SUM(J59,J73,J66)</f>
        <v>17379</v>
      </c>
      <c r="K74" s="58"/>
      <c r="L74" s="100">
        <f>SUM(L59,L73,L66)</f>
        <v>33990.369569999995</v>
      </c>
    </row>
    <row r="75" spans="1:14" s="10" customFormat="1" ht="13.75" customHeight="1" thickBot="1" x14ac:dyDescent="0.4">
      <c r="A75" s="167"/>
      <c r="B75" s="168" t="s">
        <v>73</v>
      </c>
      <c r="C75" s="169"/>
      <c r="D75" s="169"/>
      <c r="E75" s="64">
        <f>E74+E52+E33+E23+E10</f>
        <v>643</v>
      </c>
      <c r="F75" s="170"/>
      <c r="G75" s="171"/>
      <c r="H75" s="171"/>
      <c r="I75" s="172"/>
      <c r="J75" s="83">
        <f>J74+J52+J33+J23+J10</f>
        <v>43774</v>
      </c>
      <c r="K75" s="65"/>
      <c r="L75" s="103">
        <f>L74+L52+L33+L23+L10</f>
        <v>85614.50241999999</v>
      </c>
      <c r="N75" s="49"/>
    </row>
    <row r="76" spans="1:14" s="10" customFormat="1" ht="12.5" x14ac:dyDescent="0.35"/>
    <row r="77" spans="1:14" x14ac:dyDescent="0.35">
      <c r="I77" s="66" t="s">
        <v>44</v>
      </c>
      <c r="J77" s="67">
        <f>J75*0.05</f>
        <v>2188.7000000000003</v>
      </c>
      <c r="K77" s="68"/>
      <c r="L77" s="69">
        <f>L75*0.05</f>
        <v>4280.7251209999995</v>
      </c>
    </row>
    <row r="78" spans="1:14" x14ac:dyDescent="0.35">
      <c r="I78" s="66" t="s">
        <v>45</v>
      </c>
      <c r="J78" s="73">
        <f>ROUND(J75*0.01,0)</f>
        <v>438</v>
      </c>
      <c r="K78" s="70"/>
      <c r="L78" s="69">
        <f>J78*1.95583</f>
        <v>856.65354000000002</v>
      </c>
    </row>
  </sheetData>
  <mergeCells count="32">
    <mergeCell ref="B7:B10"/>
    <mergeCell ref="C10:D10"/>
    <mergeCell ref="G10:H10"/>
    <mergeCell ref="A7:A75"/>
    <mergeCell ref="B75:D75"/>
    <mergeCell ref="F75:I75"/>
    <mergeCell ref="G52:H52"/>
    <mergeCell ref="B53:B74"/>
    <mergeCell ref="C74:D74"/>
    <mergeCell ref="G74:H74"/>
    <mergeCell ref="B11:B23"/>
    <mergeCell ref="C23:D23"/>
    <mergeCell ref="G23:H23"/>
    <mergeCell ref="B24:B33"/>
    <mergeCell ref="C33:D33"/>
    <mergeCell ref="G33:H33"/>
    <mergeCell ref="B34:B52"/>
    <mergeCell ref="C52:D52"/>
    <mergeCell ref="A2:L2"/>
    <mergeCell ref="L4:L5"/>
    <mergeCell ref="D3:E3"/>
    <mergeCell ref="K4:K5"/>
    <mergeCell ref="A4:A5"/>
    <mergeCell ref="B4:B5"/>
    <mergeCell ref="C4:C5"/>
    <mergeCell ref="I4:I5"/>
    <mergeCell ref="J4:J5"/>
    <mergeCell ref="G4:G5"/>
    <mergeCell ref="H4:H5"/>
    <mergeCell ref="D4:D5"/>
    <mergeCell ref="E4:E5"/>
    <mergeCell ref="F4:F5"/>
  </mergeCells>
  <pageMargins left="0.70866141732283472" right="0.70866141732283472" top="0.74803149606299213" bottom="0.35433070866141736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7"/>
  <sheetViews>
    <sheetView topLeftCell="A54" workbookViewId="0">
      <selection activeCell="A77" sqref="A77"/>
    </sheetView>
  </sheetViews>
  <sheetFormatPr defaultRowHeight="14.5" x14ac:dyDescent="0.35"/>
  <cols>
    <col min="1" max="1" width="10" style="2" customWidth="1"/>
    <col min="2" max="2" width="8.81640625" style="2" customWidth="1"/>
    <col min="3" max="3" width="7.90625" style="2" customWidth="1"/>
    <col min="4" max="4" width="27.90625" style="2" customWidth="1"/>
    <col min="5" max="5" width="11" style="2" customWidth="1"/>
    <col min="6" max="6" width="10.6328125" style="2" customWidth="1"/>
    <col min="7" max="7" width="6.36328125" style="2" customWidth="1"/>
    <col min="8" max="8" width="10.36328125" style="2" customWidth="1"/>
    <col min="9" max="9" width="9.81640625" style="2" customWidth="1"/>
    <col min="10" max="10" width="12.81640625" style="2" customWidth="1"/>
    <col min="11" max="11" width="9.08984375" bestFit="1" customWidth="1"/>
    <col min="12" max="12" width="12.81640625" customWidth="1"/>
  </cols>
  <sheetData>
    <row r="1" spans="1:12" x14ac:dyDescent="0.35">
      <c r="A1" s="4"/>
      <c r="B1" s="4"/>
      <c r="C1" s="4"/>
      <c r="D1" s="4"/>
      <c r="E1" s="4"/>
      <c r="F1" s="4"/>
      <c r="G1" s="4"/>
      <c r="H1" s="4"/>
      <c r="I1" s="4"/>
    </row>
    <row r="2" spans="1:12" ht="31.75" customHeight="1" x14ac:dyDescent="0.35">
      <c r="A2" s="175" t="s">
        <v>14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</row>
    <row r="3" spans="1:12" ht="28.75" customHeight="1" x14ac:dyDescent="0.35">
      <c r="A3" s="178" t="s">
        <v>47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</row>
    <row r="4" spans="1:12" ht="15" thickBot="1" x14ac:dyDescent="0.4">
      <c r="A4" s="3"/>
      <c r="B4" s="3"/>
      <c r="C4" s="3"/>
      <c r="D4" s="177"/>
      <c r="E4" s="177"/>
      <c r="F4" s="3"/>
      <c r="G4" s="3"/>
      <c r="H4" s="3"/>
      <c r="I4" s="4"/>
    </row>
    <row r="5" spans="1:12" s="10" customFormat="1" ht="13.5" customHeight="1" x14ac:dyDescent="0.35">
      <c r="A5" s="144" t="s">
        <v>24</v>
      </c>
      <c r="B5" s="146" t="s">
        <v>11</v>
      </c>
      <c r="C5" s="148" t="s">
        <v>13</v>
      </c>
      <c r="D5" s="156" t="s">
        <v>0</v>
      </c>
      <c r="E5" s="158" t="s">
        <v>46</v>
      </c>
      <c r="F5" s="160" t="s">
        <v>9</v>
      </c>
      <c r="G5" s="152" t="s">
        <v>10</v>
      </c>
      <c r="H5" s="154" t="s">
        <v>12</v>
      </c>
      <c r="I5" s="142" t="s">
        <v>33</v>
      </c>
      <c r="J5" s="139" t="s">
        <v>34</v>
      </c>
      <c r="K5" s="142" t="s">
        <v>31</v>
      </c>
      <c r="L5" s="139" t="s">
        <v>32</v>
      </c>
    </row>
    <row r="6" spans="1:12" s="10" customFormat="1" ht="74.25" customHeight="1" thickBot="1" x14ac:dyDescent="0.4">
      <c r="A6" s="145"/>
      <c r="B6" s="147"/>
      <c r="C6" s="149"/>
      <c r="D6" s="157"/>
      <c r="E6" s="159"/>
      <c r="F6" s="161"/>
      <c r="G6" s="153"/>
      <c r="H6" s="155"/>
      <c r="I6" s="143"/>
      <c r="J6" s="140"/>
      <c r="K6" s="143"/>
      <c r="L6" s="140"/>
    </row>
    <row r="7" spans="1:12" s="16" customFormat="1" ht="13.5" thickBot="1" x14ac:dyDescent="0.4">
      <c r="A7" s="17">
        <v>1</v>
      </c>
      <c r="B7" s="18">
        <f>A7+1</f>
        <v>2</v>
      </c>
      <c r="C7" s="11">
        <f t="shared" ref="C7:E7" si="0">B7+1</f>
        <v>3</v>
      </c>
      <c r="D7" s="12">
        <f t="shared" si="0"/>
        <v>4</v>
      </c>
      <c r="E7" s="13">
        <f t="shared" si="0"/>
        <v>5</v>
      </c>
      <c r="F7" s="23">
        <f>E7+1</f>
        <v>6</v>
      </c>
      <c r="G7" s="14">
        <f>F7+1</f>
        <v>7</v>
      </c>
      <c r="H7" s="15">
        <f>G7+1</f>
        <v>8</v>
      </c>
      <c r="I7" s="21">
        <f>F7+1</f>
        <v>7</v>
      </c>
      <c r="J7" s="22">
        <f>I7+1</f>
        <v>8</v>
      </c>
      <c r="K7" s="21">
        <f>H7+1</f>
        <v>9</v>
      </c>
      <c r="L7" s="22">
        <f>K7+1</f>
        <v>10</v>
      </c>
    </row>
    <row r="8" spans="1:12" s="10" customFormat="1" ht="15.65" customHeight="1" x14ac:dyDescent="0.3">
      <c r="A8" s="165" t="s">
        <v>72</v>
      </c>
      <c r="B8" s="162" t="s">
        <v>64</v>
      </c>
      <c r="C8" s="84" t="s">
        <v>37</v>
      </c>
      <c r="D8" s="85" t="s">
        <v>7</v>
      </c>
      <c r="E8" s="86">
        <v>28</v>
      </c>
      <c r="F8" s="87"/>
      <c r="G8" s="88" t="s">
        <v>38</v>
      </c>
      <c r="H8" s="89">
        <f>E8</f>
        <v>28</v>
      </c>
      <c r="I8" s="104">
        <v>76</v>
      </c>
      <c r="J8" s="105">
        <f t="shared" ref="J8:J10" si="1">H8*I8</f>
        <v>2128</v>
      </c>
      <c r="K8" s="106">
        <f t="shared" ref="K8:K10" si="2">I8*1.95583</f>
        <v>148.64308</v>
      </c>
      <c r="L8" s="107">
        <f t="shared" ref="L8:L10" si="3">H8*K8</f>
        <v>4162.0062399999997</v>
      </c>
    </row>
    <row r="9" spans="1:12" s="10" customFormat="1" ht="16.25" customHeight="1" x14ac:dyDescent="0.3">
      <c r="A9" s="166"/>
      <c r="B9" s="132"/>
      <c r="C9" s="40" t="s">
        <v>37</v>
      </c>
      <c r="D9" s="41" t="s">
        <v>8</v>
      </c>
      <c r="E9" s="42">
        <v>156</v>
      </c>
      <c r="F9" s="43"/>
      <c r="G9" s="44" t="s">
        <v>38</v>
      </c>
      <c r="H9" s="45">
        <f>E9</f>
        <v>156</v>
      </c>
      <c r="I9" s="71">
        <v>71</v>
      </c>
      <c r="J9" s="76">
        <f t="shared" si="1"/>
        <v>11076</v>
      </c>
      <c r="K9" s="77">
        <f t="shared" si="2"/>
        <v>138.86393000000001</v>
      </c>
      <c r="L9" s="108">
        <f t="shared" si="3"/>
        <v>21662.773080000003</v>
      </c>
    </row>
    <row r="10" spans="1:12" s="10" customFormat="1" ht="15.65" customHeight="1" x14ac:dyDescent="0.3">
      <c r="A10" s="166"/>
      <c r="B10" s="132"/>
      <c r="C10" s="40" t="s">
        <v>37</v>
      </c>
      <c r="D10" s="59" t="s">
        <v>41</v>
      </c>
      <c r="E10" s="42">
        <v>156</v>
      </c>
      <c r="F10" s="60">
        <v>0.6</v>
      </c>
      <c r="G10" s="44" t="s">
        <v>42</v>
      </c>
      <c r="H10" s="45">
        <f>ROUND(E10/F10,0)</f>
        <v>260</v>
      </c>
      <c r="I10" s="72">
        <v>40</v>
      </c>
      <c r="J10" s="76">
        <f t="shared" si="1"/>
        <v>10400</v>
      </c>
      <c r="K10" s="77">
        <f t="shared" si="2"/>
        <v>78.233199999999997</v>
      </c>
      <c r="L10" s="108">
        <f t="shared" si="3"/>
        <v>20340.631999999998</v>
      </c>
    </row>
    <row r="11" spans="1:12" s="10" customFormat="1" ht="14.4" customHeight="1" x14ac:dyDescent="0.35">
      <c r="A11" s="166"/>
      <c r="B11" s="133"/>
      <c r="C11" s="134" t="s">
        <v>65</v>
      </c>
      <c r="D11" s="135"/>
      <c r="E11" s="61">
        <f>SUM(E8:E10)</f>
        <v>340</v>
      </c>
      <c r="F11" s="62"/>
      <c r="G11" s="163"/>
      <c r="H11" s="164"/>
      <c r="I11" s="72"/>
      <c r="J11" s="80">
        <f>SUM(J8:J10)</f>
        <v>23604</v>
      </c>
      <c r="K11" s="79"/>
      <c r="L11" s="109">
        <f>SUM(L8:L10)</f>
        <v>46165.411319999999</v>
      </c>
    </row>
    <row r="12" spans="1:12" s="10" customFormat="1" ht="15.65" customHeight="1" x14ac:dyDescent="0.3">
      <c r="A12" s="166"/>
      <c r="B12" s="132" t="s">
        <v>54</v>
      </c>
      <c r="C12" s="95" t="s">
        <v>37</v>
      </c>
      <c r="D12" s="41" t="s">
        <v>7</v>
      </c>
      <c r="E12" s="96">
        <v>0</v>
      </c>
      <c r="F12" s="97"/>
      <c r="G12" s="98" t="s">
        <v>38</v>
      </c>
      <c r="H12" s="99">
        <f>E12</f>
        <v>0</v>
      </c>
      <c r="I12" s="71">
        <v>76</v>
      </c>
      <c r="J12" s="74">
        <f>H12*I12</f>
        <v>0</v>
      </c>
      <c r="K12" s="75">
        <f>I12*1.95583</f>
        <v>148.64308</v>
      </c>
      <c r="L12" s="110">
        <f>H12*K12</f>
        <v>0</v>
      </c>
    </row>
    <row r="13" spans="1:12" s="10" customFormat="1" ht="16.25" customHeight="1" x14ac:dyDescent="0.3">
      <c r="A13" s="166"/>
      <c r="B13" s="132"/>
      <c r="C13" s="40" t="s">
        <v>39</v>
      </c>
      <c r="D13" s="41" t="s">
        <v>7</v>
      </c>
      <c r="E13" s="42">
        <v>0</v>
      </c>
      <c r="F13" s="43"/>
      <c r="G13" s="44" t="s">
        <v>38</v>
      </c>
      <c r="H13" s="45">
        <f>E13</f>
        <v>0</v>
      </c>
      <c r="I13" s="71">
        <v>74</v>
      </c>
      <c r="J13" s="76">
        <f>H13*I13</f>
        <v>0</v>
      </c>
      <c r="K13" s="77">
        <f>I13*1.95583</f>
        <v>144.73141999999999</v>
      </c>
      <c r="L13" s="108">
        <f>H13*K13</f>
        <v>0</v>
      </c>
    </row>
    <row r="14" spans="1:12" s="10" customFormat="1" ht="16.25" customHeight="1" x14ac:dyDescent="0.3">
      <c r="A14" s="166"/>
      <c r="B14" s="132"/>
      <c r="C14" s="40" t="s">
        <v>55</v>
      </c>
      <c r="D14" s="41" t="s">
        <v>7</v>
      </c>
      <c r="E14" s="42">
        <v>0</v>
      </c>
      <c r="F14" s="43"/>
      <c r="G14" s="44" t="s">
        <v>38</v>
      </c>
      <c r="H14" s="45">
        <f>E14</f>
        <v>0</v>
      </c>
      <c r="I14" s="71">
        <v>76</v>
      </c>
      <c r="J14" s="76">
        <f>H14*I14</f>
        <v>0</v>
      </c>
      <c r="K14" s="77">
        <f>I14*1.95583</f>
        <v>148.64308</v>
      </c>
      <c r="L14" s="108">
        <f>H14*K14</f>
        <v>0</v>
      </c>
    </row>
    <row r="15" spans="1:12" s="10" customFormat="1" ht="13.25" customHeight="1" x14ac:dyDescent="0.3">
      <c r="A15" s="166"/>
      <c r="B15" s="132"/>
      <c r="C15" s="52"/>
      <c r="D15" s="53" t="s">
        <v>40</v>
      </c>
      <c r="E15" s="42">
        <f>SUM(E12:E14)</f>
        <v>0</v>
      </c>
      <c r="F15" s="54"/>
      <c r="G15" s="44"/>
      <c r="H15" s="55">
        <f>SUM(H12:H14)</f>
        <v>0</v>
      </c>
      <c r="I15" s="72"/>
      <c r="J15" s="78">
        <f>SUM(J12:J14)</f>
        <v>0</v>
      </c>
      <c r="K15" s="79"/>
      <c r="L15" s="111">
        <f>SUM(L12:L14)</f>
        <v>0</v>
      </c>
    </row>
    <row r="16" spans="1:12" s="10" customFormat="1" ht="16.25" customHeight="1" x14ac:dyDescent="0.3">
      <c r="A16" s="166"/>
      <c r="B16" s="132"/>
      <c r="C16" s="40" t="s">
        <v>37</v>
      </c>
      <c r="D16" s="41" t="s">
        <v>8</v>
      </c>
      <c r="E16" s="42">
        <v>2</v>
      </c>
      <c r="F16" s="43"/>
      <c r="G16" s="44" t="s">
        <v>38</v>
      </c>
      <c r="H16" s="45">
        <f>E16</f>
        <v>2</v>
      </c>
      <c r="I16" s="71">
        <v>71</v>
      </c>
      <c r="J16" s="76">
        <f>H16*I16</f>
        <v>142</v>
      </c>
      <c r="K16" s="77">
        <f>I16*1.95583</f>
        <v>138.86393000000001</v>
      </c>
      <c r="L16" s="108">
        <f>H16*K16</f>
        <v>277.72786000000002</v>
      </c>
    </row>
    <row r="17" spans="1:12" s="10" customFormat="1" ht="15.65" customHeight="1" x14ac:dyDescent="0.3">
      <c r="A17" s="166"/>
      <c r="B17" s="132"/>
      <c r="C17" s="40" t="s">
        <v>39</v>
      </c>
      <c r="D17" s="41" t="s">
        <v>8</v>
      </c>
      <c r="E17" s="42">
        <v>0</v>
      </c>
      <c r="F17" s="43"/>
      <c r="G17" s="44" t="s">
        <v>38</v>
      </c>
      <c r="H17" s="45">
        <f>E17</f>
        <v>0</v>
      </c>
      <c r="I17" s="71">
        <v>69</v>
      </c>
      <c r="J17" s="76">
        <f>H17*I17</f>
        <v>0</v>
      </c>
      <c r="K17" s="77">
        <f>I17*1.95583</f>
        <v>134.95227</v>
      </c>
      <c r="L17" s="108">
        <f>H17*K17</f>
        <v>0</v>
      </c>
    </row>
    <row r="18" spans="1:12" s="10" customFormat="1" ht="15.65" customHeight="1" x14ac:dyDescent="0.3">
      <c r="A18" s="166"/>
      <c r="B18" s="132"/>
      <c r="C18" s="40" t="s">
        <v>55</v>
      </c>
      <c r="D18" s="41" t="s">
        <v>8</v>
      </c>
      <c r="E18" s="42">
        <v>0</v>
      </c>
      <c r="F18" s="43"/>
      <c r="G18" s="44" t="s">
        <v>38</v>
      </c>
      <c r="H18" s="45">
        <f>E18</f>
        <v>0</v>
      </c>
      <c r="I18" s="71">
        <v>71</v>
      </c>
      <c r="J18" s="76">
        <f>H18*I18</f>
        <v>0</v>
      </c>
      <c r="K18" s="77">
        <f>I18*1.95583</f>
        <v>138.86393000000001</v>
      </c>
      <c r="L18" s="108">
        <f>H18*K18</f>
        <v>0</v>
      </c>
    </row>
    <row r="19" spans="1:12" s="10" customFormat="1" ht="13.75" customHeight="1" x14ac:dyDescent="0.3">
      <c r="A19" s="166"/>
      <c r="B19" s="132"/>
      <c r="C19" s="52"/>
      <c r="D19" s="53" t="s">
        <v>40</v>
      </c>
      <c r="E19" s="42">
        <f>SUM(E16:E18)</f>
        <v>2</v>
      </c>
      <c r="F19" s="54"/>
      <c r="G19" s="44"/>
      <c r="H19" s="55">
        <f>SUM(H16:H18)</f>
        <v>2</v>
      </c>
      <c r="I19" s="72"/>
      <c r="J19" s="78">
        <f>SUM(J16:J18)</f>
        <v>142</v>
      </c>
      <c r="K19" s="79"/>
      <c r="L19" s="111">
        <f>SUM(L16:L18)</f>
        <v>277.72786000000002</v>
      </c>
    </row>
    <row r="20" spans="1:12" s="10" customFormat="1" ht="15.65" customHeight="1" x14ac:dyDescent="0.3">
      <c r="A20" s="166"/>
      <c r="B20" s="132"/>
      <c r="C20" s="40" t="s">
        <v>37</v>
      </c>
      <c r="D20" s="59" t="s">
        <v>41</v>
      </c>
      <c r="E20" s="42">
        <v>2</v>
      </c>
      <c r="F20" s="60">
        <v>0.6</v>
      </c>
      <c r="G20" s="44" t="s">
        <v>42</v>
      </c>
      <c r="H20" s="45">
        <f>ROUND(E20/F20,0)</f>
        <v>3</v>
      </c>
      <c r="I20" s="72">
        <v>40</v>
      </c>
      <c r="J20" s="76">
        <f>H20*I20</f>
        <v>120</v>
      </c>
      <c r="K20" s="77">
        <f>I20*1.95583</f>
        <v>78.233199999999997</v>
      </c>
      <c r="L20" s="108">
        <f>H20*K20</f>
        <v>234.69959999999998</v>
      </c>
    </row>
    <row r="21" spans="1:12" s="10" customFormat="1" ht="16.25" customHeight="1" x14ac:dyDescent="0.3">
      <c r="A21" s="166"/>
      <c r="B21" s="132"/>
      <c r="C21" s="40" t="s">
        <v>39</v>
      </c>
      <c r="D21" s="59" t="s">
        <v>41</v>
      </c>
      <c r="E21" s="42">
        <v>0</v>
      </c>
      <c r="F21" s="60">
        <v>0.6</v>
      </c>
      <c r="G21" s="44" t="s">
        <v>42</v>
      </c>
      <c r="H21" s="45">
        <f>ROUND(E21/F21,0)</f>
        <v>0</v>
      </c>
      <c r="I21" s="72">
        <v>35</v>
      </c>
      <c r="J21" s="76">
        <f>H21*I21</f>
        <v>0</v>
      </c>
      <c r="K21" s="77">
        <f>I21*1.95583</f>
        <v>68.454049999999995</v>
      </c>
      <c r="L21" s="108">
        <f>H21*K21</f>
        <v>0</v>
      </c>
    </row>
    <row r="22" spans="1:12" s="10" customFormat="1" ht="16.25" customHeight="1" x14ac:dyDescent="0.3">
      <c r="A22" s="166"/>
      <c r="B22" s="132"/>
      <c r="C22" s="40" t="s">
        <v>55</v>
      </c>
      <c r="D22" s="59" t="s">
        <v>41</v>
      </c>
      <c r="E22" s="42">
        <v>0</v>
      </c>
      <c r="F22" s="60">
        <v>0.6</v>
      </c>
      <c r="G22" s="44" t="s">
        <v>42</v>
      </c>
      <c r="H22" s="45">
        <f>ROUND(E22/F22,0)</f>
        <v>0</v>
      </c>
      <c r="I22" s="72">
        <v>40</v>
      </c>
      <c r="J22" s="76">
        <f>H22*I22</f>
        <v>0</v>
      </c>
      <c r="K22" s="77">
        <f>I22*1.95583</f>
        <v>78.233199999999997</v>
      </c>
      <c r="L22" s="108">
        <f>H22*K22</f>
        <v>0</v>
      </c>
    </row>
    <row r="23" spans="1:12" s="10" customFormat="1" ht="13.25" customHeight="1" x14ac:dyDescent="0.3">
      <c r="A23" s="166"/>
      <c r="B23" s="132"/>
      <c r="C23" s="52"/>
      <c r="D23" s="53" t="s">
        <v>40</v>
      </c>
      <c r="E23" s="42">
        <f>SUM(E20:E22)</f>
        <v>2</v>
      </c>
      <c r="F23" s="54"/>
      <c r="G23" s="44"/>
      <c r="H23" s="55">
        <f>SUM(H20:H22)</f>
        <v>3</v>
      </c>
      <c r="I23" s="72"/>
      <c r="J23" s="78">
        <f>SUM(J20:J22)</f>
        <v>120</v>
      </c>
      <c r="K23" s="79"/>
      <c r="L23" s="111">
        <f>SUM(L20:L22)</f>
        <v>234.69959999999998</v>
      </c>
    </row>
    <row r="24" spans="1:12" s="10" customFormat="1" ht="14.4" customHeight="1" x14ac:dyDescent="0.35">
      <c r="A24" s="166"/>
      <c r="B24" s="133"/>
      <c r="C24" s="134" t="s">
        <v>56</v>
      </c>
      <c r="D24" s="135"/>
      <c r="E24" s="61">
        <f>SUM(E15,E23,E19)</f>
        <v>4</v>
      </c>
      <c r="F24" s="62"/>
      <c r="G24" s="163"/>
      <c r="H24" s="164"/>
      <c r="I24" s="72"/>
      <c r="J24" s="80">
        <f>SUM(J15,J23,J19)</f>
        <v>262</v>
      </c>
      <c r="K24" s="79"/>
      <c r="L24" s="109">
        <f>SUM(L15,L23,L19)</f>
        <v>512.42746</v>
      </c>
    </row>
    <row r="25" spans="1:12" s="10" customFormat="1" ht="15.65" customHeight="1" x14ac:dyDescent="0.3">
      <c r="A25" s="166"/>
      <c r="B25" s="131" t="s">
        <v>57</v>
      </c>
      <c r="C25" s="40" t="s">
        <v>39</v>
      </c>
      <c r="D25" s="41" t="s">
        <v>7</v>
      </c>
      <c r="E25" s="42">
        <v>0</v>
      </c>
      <c r="F25" s="43"/>
      <c r="G25" s="44" t="s">
        <v>38</v>
      </c>
      <c r="H25" s="45">
        <f>E25</f>
        <v>0</v>
      </c>
      <c r="I25" s="71">
        <v>74</v>
      </c>
      <c r="J25" s="74">
        <f>H25*I25</f>
        <v>0</v>
      </c>
      <c r="K25" s="75">
        <f>I25*1.95583</f>
        <v>144.73141999999999</v>
      </c>
      <c r="L25" s="110">
        <f>H25*K25</f>
        <v>0</v>
      </c>
    </row>
    <row r="26" spans="1:12" s="10" customFormat="1" ht="16.25" customHeight="1" x14ac:dyDescent="0.3">
      <c r="A26" s="166"/>
      <c r="B26" s="132"/>
      <c r="C26" s="40" t="s">
        <v>71</v>
      </c>
      <c r="D26" s="41" t="s">
        <v>7</v>
      </c>
      <c r="E26" s="42">
        <v>0</v>
      </c>
      <c r="F26" s="43"/>
      <c r="G26" s="44" t="s">
        <v>38</v>
      </c>
      <c r="H26" s="45">
        <f>E26</f>
        <v>0</v>
      </c>
      <c r="I26" s="71">
        <v>61</v>
      </c>
      <c r="J26" s="76">
        <f>H26*I26</f>
        <v>0</v>
      </c>
      <c r="K26" s="77">
        <f>I26*1.95583</f>
        <v>119.30562999999999</v>
      </c>
      <c r="L26" s="108">
        <f>H26*K26</f>
        <v>0</v>
      </c>
    </row>
    <row r="27" spans="1:12" s="10" customFormat="1" ht="13.25" customHeight="1" x14ac:dyDescent="0.3">
      <c r="A27" s="166"/>
      <c r="B27" s="132"/>
      <c r="C27" s="52"/>
      <c r="D27" s="53" t="s">
        <v>40</v>
      </c>
      <c r="E27" s="42">
        <f>SUM(E25:E26)</f>
        <v>0</v>
      </c>
      <c r="F27" s="54"/>
      <c r="G27" s="44"/>
      <c r="H27" s="55">
        <f>SUM(H25:H26)</f>
        <v>0</v>
      </c>
      <c r="I27" s="72"/>
      <c r="J27" s="78">
        <f>SUM(J25:J26)</f>
        <v>0</v>
      </c>
      <c r="K27" s="79"/>
      <c r="L27" s="111">
        <f>SUM(L25:L26)</f>
        <v>0</v>
      </c>
    </row>
    <row r="28" spans="1:12" s="10" customFormat="1" ht="16.25" customHeight="1" x14ac:dyDescent="0.3">
      <c r="A28" s="166"/>
      <c r="B28" s="132"/>
      <c r="C28" s="40" t="s">
        <v>39</v>
      </c>
      <c r="D28" s="41" t="s">
        <v>8</v>
      </c>
      <c r="E28" s="42">
        <v>3</v>
      </c>
      <c r="F28" s="43"/>
      <c r="G28" s="44" t="s">
        <v>38</v>
      </c>
      <c r="H28" s="45">
        <f>E28</f>
        <v>3</v>
      </c>
      <c r="I28" s="71">
        <v>69</v>
      </c>
      <c r="J28" s="76">
        <f>H28*I28</f>
        <v>207</v>
      </c>
      <c r="K28" s="77">
        <f>I28*1.95583</f>
        <v>134.95227</v>
      </c>
      <c r="L28" s="108">
        <f>H28*K28</f>
        <v>404.85681</v>
      </c>
    </row>
    <row r="29" spans="1:12" s="10" customFormat="1" ht="15.65" customHeight="1" x14ac:dyDescent="0.3">
      <c r="A29" s="166"/>
      <c r="B29" s="132"/>
      <c r="C29" s="40" t="s">
        <v>71</v>
      </c>
      <c r="D29" s="41" t="s">
        <v>8</v>
      </c>
      <c r="E29" s="42">
        <v>0</v>
      </c>
      <c r="F29" s="43"/>
      <c r="G29" s="44" t="s">
        <v>38</v>
      </c>
      <c r="H29" s="45">
        <f>E29</f>
        <v>0</v>
      </c>
      <c r="I29" s="71">
        <v>58</v>
      </c>
      <c r="J29" s="76">
        <f>H29*I29</f>
        <v>0</v>
      </c>
      <c r="K29" s="77">
        <f>I29*1.95583</f>
        <v>113.43814</v>
      </c>
      <c r="L29" s="108">
        <f>H29*K29</f>
        <v>0</v>
      </c>
    </row>
    <row r="30" spans="1:12" s="10" customFormat="1" ht="13.75" customHeight="1" x14ac:dyDescent="0.3">
      <c r="A30" s="166"/>
      <c r="B30" s="132"/>
      <c r="C30" s="52"/>
      <c r="D30" s="53" t="s">
        <v>40</v>
      </c>
      <c r="E30" s="42">
        <f>SUM(E28:E29)</f>
        <v>3</v>
      </c>
      <c r="F30" s="54"/>
      <c r="G30" s="44"/>
      <c r="H30" s="55">
        <f>SUM(H28:H29)</f>
        <v>3</v>
      </c>
      <c r="I30" s="72"/>
      <c r="J30" s="78">
        <f>SUM(J28:J29)</f>
        <v>207</v>
      </c>
      <c r="K30" s="79"/>
      <c r="L30" s="111">
        <f>SUM(L28:L29)</f>
        <v>404.85681</v>
      </c>
    </row>
    <row r="31" spans="1:12" s="10" customFormat="1" ht="15.65" customHeight="1" x14ac:dyDescent="0.3">
      <c r="A31" s="166"/>
      <c r="B31" s="132"/>
      <c r="C31" s="40" t="s">
        <v>39</v>
      </c>
      <c r="D31" s="59" t="s">
        <v>41</v>
      </c>
      <c r="E31" s="42">
        <v>3</v>
      </c>
      <c r="F31" s="60">
        <v>0.6</v>
      </c>
      <c r="G31" s="44" t="s">
        <v>42</v>
      </c>
      <c r="H31" s="45">
        <f>ROUND(E31/F31,0)</f>
        <v>5</v>
      </c>
      <c r="I31" s="72">
        <v>35</v>
      </c>
      <c r="J31" s="76">
        <f>H31*I31</f>
        <v>175</v>
      </c>
      <c r="K31" s="77">
        <f>I31*1.95583</f>
        <v>68.454049999999995</v>
      </c>
      <c r="L31" s="108">
        <f>H31*K31</f>
        <v>342.27024999999998</v>
      </c>
    </row>
    <row r="32" spans="1:12" s="10" customFormat="1" ht="16.25" customHeight="1" x14ac:dyDescent="0.3">
      <c r="A32" s="166"/>
      <c r="B32" s="132"/>
      <c r="C32" s="40" t="s">
        <v>71</v>
      </c>
      <c r="D32" s="59" t="s">
        <v>41</v>
      </c>
      <c r="E32" s="42">
        <v>0</v>
      </c>
      <c r="F32" s="60">
        <v>0.65</v>
      </c>
      <c r="G32" s="44" t="s">
        <v>42</v>
      </c>
      <c r="H32" s="45">
        <f>ROUND(E32/F32,0)</f>
        <v>0</v>
      </c>
      <c r="I32" s="72">
        <v>36</v>
      </c>
      <c r="J32" s="76">
        <f>H32*I32</f>
        <v>0</v>
      </c>
      <c r="K32" s="77">
        <f>I32*1.95583</f>
        <v>70.409880000000001</v>
      </c>
      <c r="L32" s="108">
        <f>H32*K32</f>
        <v>0</v>
      </c>
    </row>
    <row r="33" spans="1:12" s="10" customFormat="1" ht="13.25" customHeight="1" x14ac:dyDescent="0.3">
      <c r="A33" s="166"/>
      <c r="B33" s="132"/>
      <c r="C33" s="52"/>
      <c r="D33" s="53" t="s">
        <v>40</v>
      </c>
      <c r="E33" s="42">
        <f>SUM(E31:E32)</f>
        <v>3</v>
      </c>
      <c r="F33" s="54"/>
      <c r="G33" s="44"/>
      <c r="H33" s="55">
        <f>SUM(H31:H32)</f>
        <v>5</v>
      </c>
      <c r="I33" s="72"/>
      <c r="J33" s="78">
        <f>SUM(J31:J32)</f>
        <v>175</v>
      </c>
      <c r="K33" s="79"/>
      <c r="L33" s="111">
        <f>SUM(L31:L32)</f>
        <v>342.27024999999998</v>
      </c>
    </row>
    <row r="34" spans="1:12" s="10" customFormat="1" ht="14.4" customHeight="1" x14ac:dyDescent="0.35">
      <c r="A34" s="166"/>
      <c r="B34" s="133"/>
      <c r="C34" s="134" t="s">
        <v>58</v>
      </c>
      <c r="D34" s="135"/>
      <c r="E34" s="61">
        <f>SUM(E27,E33,E30)</f>
        <v>6</v>
      </c>
      <c r="F34" s="62"/>
      <c r="G34" s="163"/>
      <c r="H34" s="164"/>
      <c r="I34" s="72"/>
      <c r="J34" s="80">
        <f>SUM(J27,J33,J30)</f>
        <v>382</v>
      </c>
      <c r="K34" s="79"/>
      <c r="L34" s="109">
        <f>SUM(L27,L33,L30)</f>
        <v>747.12706000000003</v>
      </c>
    </row>
    <row r="35" spans="1:12" s="10" customFormat="1" ht="15.65" customHeight="1" x14ac:dyDescent="0.3">
      <c r="A35" s="166"/>
      <c r="B35" s="131" t="s">
        <v>59</v>
      </c>
      <c r="C35" s="40" t="s">
        <v>50</v>
      </c>
      <c r="D35" s="41" t="s">
        <v>7</v>
      </c>
      <c r="E35" s="42">
        <v>0</v>
      </c>
      <c r="F35" s="43"/>
      <c r="G35" s="44" t="s">
        <v>38</v>
      </c>
      <c r="H35" s="45">
        <f>E35</f>
        <v>0</v>
      </c>
      <c r="I35" s="71">
        <v>74</v>
      </c>
      <c r="J35" s="74">
        <f>H35*I35</f>
        <v>0</v>
      </c>
      <c r="K35" s="75">
        <f>I35*1.95583</f>
        <v>144.73141999999999</v>
      </c>
      <c r="L35" s="110">
        <f>H35*K35</f>
        <v>0</v>
      </c>
    </row>
    <row r="36" spans="1:12" s="10" customFormat="1" ht="16.25" customHeight="1" x14ac:dyDescent="0.3">
      <c r="A36" s="166"/>
      <c r="B36" s="132"/>
      <c r="C36" s="40" t="s">
        <v>39</v>
      </c>
      <c r="D36" s="41" t="s">
        <v>7</v>
      </c>
      <c r="E36" s="42">
        <v>3</v>
      </c>
      <c r="F36" s="43"/>
      <c r="G36" s="44" t="s">
        <v>38</v>
      </c>
      <c r="H36" s="45">
        <f>E36</f>
        <v>3</v>
      </c>
      <c r="I36" s="71">
        <v>74</v>
      </c>
      <c r="J36" s="76">
        <f>H36*I36</f>
        <v>222</v>
      </c>
      <c r="K36" s="77">
        <f>I36*1.95583</f>
        <v>144.73141999999999</v>
      </c>
      <c r="L36" s="108">
        <f>H36*K36</f>
        <v>434.19425999999999</v>
      </c>
    </row>
    <row r="37" spans="1:12" s="10" customFormat="1" ht="16.25" customHeight="1" x14ac:dyDescent="0.3">
      <c r="A37" s="166"/>
      <c r="B37" s="132"/>
      <c r="C37" s="40" t="s">
        <v>43</v>
      </c>
      <c r="D37" s="41" t="s">
        <v>7</v>
      </c>
      <c r="E37" s="42">
        <v>0</v>
      </c>
      <c r="F37" s="43"/>
      <c r="G37" s="44" t="s">
        <v>38</v>
      </c>
      <c r="H37" s="45">
        <f>E37</f>
        <v>0</v>
      </c>
      <c r="I37" s="71">
        <v>71</v>
      </c>
      <c r="J37" s="76">
        <f>H37*I37</f>
        <v>0</v>
      </c>
      <c r="K37" s="77">
        <f>I37*1.95583</f>
        <v>138.86393000000001</v>
      </c>
      <c r="L37" s="108">
        <f>H37*K37</f>
        <v>0</v>
      </c>
    </row>
    <row r="38" spans="1:12" s="10" customFormat="1" ht="16.25" customHeight="1" x14ac:dyDescent="0.3">
      <c r="A38" s="166"/>
      <c r="B38" s="132"/>
      <c r="C38" s="40" t="s">
        <v>51</v>
      </c>
      <c r="D38" s="41" t="s">
        <v>7</v>
      </c>
      <c r="E38" s="42">
        <v>0</v>
      </c>
      <c r="F38" s="43"/>
      <c r="G38" s="44" t="s">
        <v>38</v>
      </c>
      <c r="H38" s="45">
        <f>E38</f>
        <v>0</v>
      </c>
      <c r="I38" s="71">
        <v>74</v>
      </c>
      <c r="J38" s="76">
        <f>H38*I38</f>
        <v>0</v>
      </c>
      <c r="K38" s="77">
        <f>I38*1.95583</f>
        <v>144.73141999999999</v>
      </c>
      <c r="L38" s="108">
        <f>H38*K38</f>
        <v>0</v>
      </c>
    </row>
    <row r="39" spans="1:12" s="10" customFormat="1" ht="16.25" customHeight="1" x14ac:dyDescent="0.3">
      <c r="A39" s="166"/>
      <c r="B39" s="132"/>
      <c r="C39" s="40" t="s">
        <v>52</v>
      </c>
      <c r="D39" s="41" t="s">
        <v>7</v>
      </c>
      <c r="E39" s="42">
        <v>0</v>
      </c>
      <c r="F39" s="43"/>
      <c r="G39" s="44" t="s">
        <v>38</v>
      </c>
      <c r="H39" s="45">
        <f>E39</f>
        <v>0</v>
      </c>
      <c r="I39" s="71">
        <v>74</v>
      </c>
      <c r="J39" s="76">
        <f>H39*I39</f>
        <v>0</v>
      </c>
      <c r="K39" s="77">
        <f>I39*1.95583</f>
        <v>144.73141999999999</v>
      </c>
      <c r="L39" s="108">
        <f>H39*K39</f>
        <v>0</v>
      </c>
    </row>
    <row r="40" spans="1:12" s="10" customFormat="1" ht="13.25" customHeight="1" x14ac:dyDescent="0.3">
      <c r="A40" s="166"/>
      <c r="B40" s="132"/>
      <c r="C40" s="52"/>
      <c r="D40" s="53" t="s">
        <v>40</v>
      </c>
      <c r="E40" s="42">
        <f>SUM(E35:E39)</f>
        <v>3</v>
      </c>
      <c r="F40" s="54"/>
      <c r="G40" s="44"/>
      <c r="H40" s="55">
        <f>SUM(H35:H39)</f>
        <v>3</v>
      </c>
      <c r="I40" s="72"/>
      <c r="J40" s="78">
        <f>SUM(J35:J39)</f>
        <v>222</v>
      </c>
      <c r="K40" s="79"/>
      <c r="L40" s="111">
        <f>SUM(L35:L39)</f>
        <v>434.19425999999999</v>
      </c>
    </row>
    <row r="41" spans="1:12" s="10" customFormat="1" ht="16.25" customHeight="1" x14ac:dyDescent="0.3">
      <c r="A41" s="166"/>
      <c r="B41" s="132"/>
      <c r="C41" s="40" t="s">
        <v>50</v>
      </c>
      <c r="D41" s="41" t="s">
        <v>8</v>
      </c>
      <c r="E41" s="42">
        <v>0</v>
      </c>
      <c r="F41" s="43"/>
      <c r="G41" s="44" t="s">
        <v>38</v>
      </c>
      <c r="H41" s="45">
        <f>E41</f>
        <v>0</v>
      </c>
      <c r="I41" s="71">
        <v>69</v>
      </c>
      <c r="J41" s="76">
        <f>H41*I41</f>
        <v>0</v>
      </c>
      <c r="K41" s="77">
        <f>I41*1.95583</f>
        <v>134.95227</v>
      </c>
      <c r="L41" s="108">
        <f>H41*K41</f>
        <v>0</v>
      </c>
    </row>
    <row r="42" spans="1:12" s="10" customFormat="1" ht="15.65" customHeight="1" x14ac:dyDescent="0.3">
      <c r="A42" s="166"/>
      <c r="B42" s="132"/>
      <c r="C42" s="40" t="s">
        <v>39</v>
      </c>
      <c r="D42" s="41" t="s">
        <v>8</v>
      </c>
      <c r="E42" s="42">
        <v>13</v>
      </c>
      <c r="F42" s="43"/>
      <c r="G42" s="44" t="s">
        <v>38</v>
      </c>
      <c r="H42" s="45">
        <f>E42</f>
        <v>13</v>
      </c>
      <c r="I42" s="71">
        <v>69</v>
      </c>
      <c r="J42" s="76">
        <f>H42*I42</f>
        <v>897</v>
      </c>
      <c r="K42" s="77">
        <f>I42*1.95583</f>
        <v>134.95227</v>
      </c>
      <c r="L42" s="108">
        <f>H42*K42</f>
        <v>1754.37951</v>
      </c>
    </row>
    <row r="43" spans="1:12" s="10" customFormat="1" ht="15.65" customHeight="1" x14ac:dyDescent="0.3">
      <c r="A43" s="166"/>
      <c r="B43" s="132"/>
      <c r="C43" s="40" t="s">
        <v>43</v>
      </c>
      <c r="D43" s="41" t="s">
        <v>8</v>
      </c>
      <c r="E43" s="42">
        <v>2</v>
      </c>
      <c r="F43" s="43"/>
      <c r="G43" s="44" t="s">
        <v>38</v>
      </c>
      <c r="H43" s="45">
        <f>E43</f>
        <v>2</v>
      </c>
      <c r="I43" s="71">
        <v>69</v>
      </c>
      <c r="J43" s="76">
        <f>H43*I43</f>
        <v>138</v>
      </c>
      <c r="K43" s="77">
        <f>I43*1.95583</f>
        <v>134.95227</v>
      </c>
      <c r="L43" s="108">
        <f>H43*K43</f>
        <v>269.90454</v>
      </c>
    </row>
    <row r="44" spans="1:12" s="10" customFormat="1" ht="15.65" customHeight="1" x14ac:dyDescent="0.3">
      <c r="A44" s="166"/>
      <c r="B44" s="132"/>
      <c r="C44" s="40" t="s">
        <v>51</v>
      </c>
      <c r="D44" s="41" t="s">
        <v>8</v>
      </c>
      <c r="E44" s="42">
        <v>0</v>
      </c>
      <c r="F44" s="43"/>
      <c r="G44" s="44" t="s">
        <v>38</v>
      </c>
      <c r="H44" s="45">
        <f>E44</f>
        <v>0</v>
      </c>
      <c r="I44" s="71">
        <v>69</v>
      </c>
      <c r="J44" s="76">
        <f>H44*I44</f>
        <v>0</v>
      </c>
      <c r="K44" s="77">
        <f>I44*1.95583</f>
        <v>134.95227</v>
      </c>
      <c r="L44" s="108">
        <f>H44*K44</f>
        <v>0</v>
      </c>
    </row>
    <row r="45" spans="1:12" s="10" customFormat="1" ht="15.65" customHeight="1" x14ac:dyDescent="0.3">
      <c r="A45" s="166"/>
      <c r="B45" s="132"/>
      <c r="C45" s="40" t="s">
        <v>52</v>
      </c>
      <c r="D45" s="41" t="s">
        <v>8</v>
      </c>
      <c r="E45" s="42">
        <v>0</v>
      </c>
      <c r="F45" s="43"/>
      <c r="G45" s="44" t="s">
        <v>38</v>
      </c>
      <c r="H45" s="45">
        <f>E45</f>
        <v>0</v>
      </c>
      <c r="I45" s="71">
        <v>69</v>
      </c>
      <c r="J45" s="76">
        <f>H45*I45</f>
        <v>0</v>
      </c>
      <c r="K45" s="77">
        <f>I45*1.95583</f>
        <v>134.95227</v>
      </c>
      <c r="L45" s="108">
        <f>H45*K45</f>
        <v>0</v>
      </c>
    </row>
    <row r="46" spans="1:12" s="10" customFormat="1" ht="13.75" customHeight="1" x14ac:dyDescent="0.3">
      <c r="A46" s="166"/>
      <c r="B46" s="132"/>
      <c r="C46" s="52"/>
      <c r="D46" s="53" t="s">
        <v>40</v>
      </c>
      <c r="E46" s="42">
        <f>SUM(E41:E45)</f>
        <v>15</v>
      </c>
      <c r="F46" s="54"/>
      <c r="G46" s="44"/>
      <c r="H46" s="55">
        <f>SUM(H41:H45)</f>
        <v>15</v>
      </c>
      <c r="I46" s="72"/>
      <c r="J46" s="78">
        <f>SUM(J41:J45)</f>
        <v>1035</v>
      </c>
      <c r="K46" s="79"/>
      <c r="L46" s="111">
        <f>SUM(L41:L45)</f>
        <v>2024.28405</v>
      </c>
    </row>
    <row r="47" spans="1:12" s="10" customFormat="1" ht="15.65" customHeight="1" x14ac:dyDescent="0.3">
      <c r="A47" s="166"/>
      <c r="B47" s="132"/>
      <c r="C47" s="40" t="s">
        <v>50</v>
      </c>
      <c r="D47" s="59" t="s">
        <v>41</v>
      </c>
      <c r="E47" s="42">
        <v>0</v>
      </c>
      <c r="F47" s="60">
        <v>0.6</v>
      </c>
      <c r="G47" s="44" t="s">
        <v>42</v>
      </c>
      <c r="H47" s="45">
        <f>ROUND(E47/F47,0)</f>
        <v>0</v>
      </c>
      <c r="I47" s="72">
        <v>40</v>
      </c>
      <c r="J47" s="76">
        <f>H47*I47</f>
        <v>0</v>
      </c>
      <c r="K47" s="77">
        <f>I47*1.95583</f>
        <v>78.233199999999997</v>
      </c>
      <c r="L47" s="108">
        <f>H47*K47</f>
        <v>0</v>
      </c>
    </row>
    <row r="48" spans="1:12" s="10" customFormat="1" ht="16.25" customHeight="1" x14ac:dyDescent="0.3">
      <c r="A48" s="166"/>
      <c r="B48" s="132"/>
      <c r="C48" s="40" t="s">
        <v>39</v>
      </c>
      <c r="D48" s="59" t="s">
        <v>41</v>
      </c>
      <c r="E48" s="42">
        <v>13</v>
      </c>
      <c r="F48" s="60">
        <v>0.6</v>
      </c>
      <c r="G48" s="44" t="s">
        <v>42</v>
      </c>
      <c r="H48" s="45">
        <f>ROUND(E48/F48,0)</f>
        <v>22</v>
      </c>
      <c r="I48" s="72">
        <v>35</v>
      </c>
      <c r="J48" s="76">
        <f>H48*I48</f>
        <v>770</v>
      </c>
      <c r="K48" s="77">
        <f>I48*1.95583</f>
        <v>68.454049999999995</v>
      </c>
      <c r="L48" s="108">
        <f>H48*K48</f>
        <v>1505.9890999999998</v>
      </c>
    </row>
    <row r="49" spans="1:12" s="10" customFormat="1" ht="16.25" customHeight="1" x14ac:dyDescent="0.3">
      <c r="A49" s="166"/>
      <c r="B49" s="132"/>
      <c r="C49" s="40" t="s">
        <v>43</v>
      </c>
      <c r="D49" s="59" t="s">
        <v>41</v>
      </c>
      <c r="E49" s="42">
        <v>2</v>
      </c>
      <c r="F49" s="60">
        <v>0.6</v>
      </c>
      <c r="G49" s="44" t="s">
        <v>42</v>
      </c>
      <c r="H49" s="45">
        <f>ROUND(E49/F49,0)</f>
        <v>3</v>
      </c>
      <c r="I49" s="72">
        <v>40</v>
      </c>
      <c r="J49" s="76">
        <f>H49*I49</f>
        <v>120</v>
      </c>
      <c r="K49" s="77">
        <f>I49*1.95583</f>
        <v>78.233199999999997</v>
      </c>
      <c r="L49" s="108">
        <f>H49*K49</f>
        <v>234.69959999999998</v>
      </c>
    </row>
    <row r="50" spans="1:12" s="10" customFormat="1" ht="16.25" customHeight="1" x14ac:dyDescent="0.3">
      <c r="A50" s="166"/>
      <c r="B50" s="132"/>
      <c r="C50" s="40" t="s">
        <v>51</v>
      </c>
      <c r="D50" s="59" t="s">
        <v>41</v>
      </c>
      <c r="E50" s="42">
        <v>0</v>
      </c>
      <c r="F50" s="60">
        <v>0.6</v>
      </c>
      <c r="G50" s="44" t="s">
        <v>42</v>
      </c>
      <c r="H50" s="45">
        <f>ROUND(E50/F50,0)</f>
        <v>0</v>
      </c>
      <c r="I50" s="72">
        <v>40</v>
      </c>
      <c r="J50" s="76">
        <f>H50*I50</f>
        <v>0</v>
      </c>
      <c r="K50" s="77">
        <f>I50*1.95583</f>
        <v>78.233199999999997</v>
      </c>
      <c r="L50" s="108">
        <f>H50*K50</f>
        <v>0</v>
      </c>
    </row>
    <row r="51" spans="1:12" s="10" customFormat="1" ht="16.25" customHeight="1" x14ac:dyDescent="0.3">
      <c r="A51" s="166"/>
      <c r="B51" s="132"/>
      <c r="C51" s="40" t="s">
        <v>52</v>
      </c>
      <c r="D51" s="59" t="s">
        <v>41</v>
      </c>
      <c r="E51" s="42">
        <v>0</v>
      </c>
      <c r="F51" s="60">
        <v>0.6</v>
      </c>
      <c r="G51" s="44" t="s">
        <v>42</v>
      </c>
      <c r="H51" s="45">
        <f>ROUND(E51/F51,0)</f>
        <v>0</v>
      </c>
      <c r="I51" s="72">
        <v>40</v>
      </c>
      <c r="J51" s="76">
        <f>H51*I51</f>
        <v>0</v>
      </c>
      <c r="K51" s="77">
        <f>I51*1.95583</f>
        <v>78.233199999999997</v>
      </c>
      <c r="L51" s="108">
        <f>H51*K51</f>
        <v>0</v>
      </c>
    </row>
    <row r="52" spans="1:12" s="10" customFormat="1" ht="13.25" customHeight="1" x14ac:dyDescent="0.3">
      <c r="A52" s="166"/>
      <c r="B52" s="132"/>
      <c r="C52" s="52"/>
      <c r="D52" s="53" t="s">
        <v>40</v>
      </c>
      <c r="E52" s="42">
        <f>SUM(E47:E51)</f>
        <v>15</v>
      </c>
      <c r="F52" s="54"/>
      <c r="G52" s="44"/>
      <c r="H52" s="55">
        <f>SUM(H47:H51)</f>
        <v>25</v>
      </c>
      <c r="I52" s="72"/>
      <c r="J52" s="78">
        <f>SUM(J47:J51)</f>
        <v>890</v>
      </c>
      <c r="K52" s="79"/>
      <c r="L52" s="111">
        <f>SUM(L47:L51)</f>
        <v>1740.6886999999997</v>
      </c>
    </row>
    <row r="53" spans="1:12" s="10" customFormat="1" ht="14.4" customHeight="1" x14ac:dyDescent="0.35">
      <c r="A53" s="166"/>
      <c r="B53" s="133"/>
      <c r="C53" s="134" t="s">
        <v>60</v>
      </c>
      <c r="D53" s="135"/>
      <c r="E53" s="61">
        <f>SUM(E40,E52,E46)</f>
        <v>33</v>
      </c>
      <c r="F53" s="62"/>
      <c r="G53" s="163"/>
      <c r="H53" s="164"/>
      <c r="I53" s="72"/>
      <c r="J53" s="80">
        <f>SUM(J40,J52,J46)</f>
        <v>2147</v>
      </c>
      <c r="K53" s="79"/>
      <c r="L53" s="109">
        <f>SUM(L40,L52,L46)</f>
        <v>4199.1670100000001</v>
      </c>
    </row>
    <row r="54" spans="1:12" s="10" customFormat="1" ht="15.65" customHeight="1" x14ac:dyDescent="0.3">
      <c r="A54" s="166"/>
      <c r="B54" s="131" t="s">
        <v>61</v>
      </c>
      <c r="C54" s="40" t="s">
        <v>39</v>
      </c>
      <c r="D54" s="41" t="s">
        <v>7</v>
      </c>
      <c r="E54" s="42">
        <v>36</v>
      </c>
      <c r="F54" s="43"/>
      <c r="G54" s="44" t="s">
        <v>38</v>
      </c>
      <c r="H54" s="45">
        <f t="shared" ref="H54:H59" si="4">E54</f>
        <v>36</v>
      </c>
      <c r="I54" s="71">
        <v>74</v>
      </c>
      <c r="J54" s="74">
        <f t="shared" ref="J54:J59" si="5">H54*I54</f>
        <v>2664</v>
      </c>
      <c r="K54" s="75">
        <f t="shared" ref="K54:K59" si="6">I54*1.95583</f>
        <v>144.73141999999999</v>
      </c>
      <c r="L54" s="110">
        <f t="shared" ref="L54:L59" si="7">H54*K54</f>
        <v>5210.3311199999998</v>
      </c>
    </row>
    <row r="55" spans="1:12" s="10" customFormat="1" ht="16.25" customHeight="1" x14ac:dyDescent="0.3">
      <c r="A55" s="166"/>
      <c r="B55" s="132"/>
      <c r="C55" s="40" t="s">
        <v>50</v>
      </c>
      <c r="D55" s="41" t="s">
        <v>7</v>
      </c>
      <c r="E55" s="42">
        <v>0</v>
      </c>
      <c r="F55" s="43"/>
      <c r="G55" s="44" t="s">
        <v>38</v>
      </c>
      <c r="H55" s="45">
        <f t="shared" si="4"/>
        <v>0</v>
      </c>
      <c r="I55" s="71">
        <v>74</v>
      </c>
      <c r="J55" s="76">
        <f t="shared" si="5"/>
        <v>0</v>
      </c>
      <c r="K55" s="77">
        <f t="shared" si="6"/>
        <v>144.73141999999999</v>
      </c>
      <c r="L55" s="108">
        <f t="shared" si="7"/>
        <v>0</v>
      </c>
    </row>
    <row r="56" spans="1:12" s="10" customFormat="1" ht="16.25" customHeight="1" x14ac:dyDescent="0.3">
      <c r="A56" s="166"/>
      <c r="B56" s="132"/>
      <c r="C56" s="40" t="s">
        <v>62</v>
      </c>
      <c r="D56" s="41" t="s">
        <v>7</v>
      </c>
      <c r="E56" s="42">
        <v>0</v>
      </c>
      <c r="F56" s="43"/>
      <c r="G56" s="44" t="s">
        <v>38</v>
      </c>
      <c r="H56" s="45">
        <f t="shared" si="4"/>
        <v>0</v>
      </c>
      <c r="I56" s="71">
        <v>97</v>
      </c>
      <c r="J56" s="76">
        <f t="shared" si="5"/>
        <v>0</v>
      </c>
      <c r="K56" s="77">
        <f t="shared" si="6"/>
        <v>189.71550999999999</v>
      </c>
      <c r="L56" s="108">
        <f t="shared" si="7"/>
        <v>0</v>
      </c>
    </row>
    <row r="57" spans="1:12" s="10" customFormat="1" ht="16.25" customHeight="1" x14ac:dyDescent="0.3">
      <c r="A57" s="166"/>
      <c r="B57" s="132"/>
      <c r="C57" s="40" t="s">
        <v>43</v>
      </c>
      <c r="D57" s="41" t="s">
        <v>7</v>
      </c>
      <c r="E57" s="42">
        <v>0</v>
      </c>
      <c r="F57" s="43"/>
      <c r="G57" s="44" t="s">
        <v>38</v>
      </c>
      <c r="H57" s="45">
        <f t="shared" si="4"/>
        <v>0</v>
      </c>
      <c r="I57" s="71">
        <v>71</v>
      </c>
      <c r="J57" s="76">
        <f t="shared" si="5"/>
        <v>0</v>
      </c>
      <c r="K57" s="77">
        <f t="shared" si="6"/>
        <v>138.86393000000001</v>
      </c>
      <c r="L57" s="108">
        <f t="shared" si="7"/>
        <v>0</v>
      </c>
    </row>
    <row r="58" spans="1:12" s="10" customFormat="1" ht="16.25" customHeight="1" x14ac:dyDescent="0.3">
      <c r="A58" s="166"/>
      <c r="B58" s="132"/>
      <c r="C58" s="40" t="s">
        <v>52</v>
      </c>
      <c r="D58" s="41" t="s">
        <v>7</v>
      </c>
      <c r="E58" s="42">
        <v>0</v>
      </c>
      <c r="F58" s="43"/>
      <c r="G58" s="44" t="s">
        <v>38</v>
      </c>
      <c r="H58" s="45">
        <f t="shared" si="4"/>
        <v>0</v>
      </c>
      <c r="I58" s="71">
        <v>74</v>
      </c>
      <c r="J58" s="76">
        <f t="shared" si="5"/>
        <v>0</v>
      </c>
      <c r="K58" s="77">
        <f t="shared" si="6"/>
        <v>144.73141999999999</v>
      </c>
      <c r="L58" s="108">
        <f t="shared" si="7"/>
        <v>0</v>
      </c>
    </row>
    <row r="59" spans="1:12" s="10" customFormat="1" ht="16.25" customHeight="1" x14ac:dyDescent="0.3">
      <c r="A59" s="166"/>
      <c r="B59" s="132"/>
      <c r="C59" s="40" t="s">
        <v>51</v>
      </c>
      <c r="D59" s="41" t="s">
        <v>7</v>
      </c>
      <c r="E59" s="42">
        <v>0</v>
      </c>
      <c r="F59" s="43"/>
      <c r="G59" s="44" t="s">
        <v>38</v>
      </c>
      <c r="H59" s="45">
        <f t="shared" si="4"/>
        <v>0</v>
      </c>
      <c r="I59" s="71">
        <v>74</v>
      </c>
      <c r="J59" s="76">
        <f t="shared" si="5"/>
        <v>0</v>
      </c>
      <c r="K59" s="77">
        <f t="shared" si="6"/>
        <v>144.73141999999999</v>
      </c>
      <c r="L59" s="108">
        <f t="shared" si="7"/>
        <v>0</v>
      </c>
    </row>
    <row r="60" spans="1:12" s="10" customFormat="1" ht="13.25" customHeight="1" x14ac:dyDescent="0.3">
      <c r="A60" s="166"/>
      <c r="B60" s="132"/>
      <c r="C60" s="52"/>
      <c r="D60" s="53" t="s">
        <v>40</v>
      </c>
      <c r="E60" s="42">
        <f>SUM(E54:E59)</f>
        <v>36</v>
      </c>
      <c r="F60" s="54"/>
      <c r="G60" s="44"/>
      <c r="H60" s="55">
        <f>SUM(H54:H59)</f>
        <v>36</v>
      </c>
      <c r="I60" s="72"/>
      <c r="J60" s="78">
        <f>SUM(J54:J59)</f>
        <v>2664</v>
      </c>
      <c r="K60" s="79"/>
      <c r="L60" s="111">
        <f>SUM(L54:L59)</f>
        <v>5210.3311199999998</v>
      </c>
    </row>
    <row r="61" spans="1:12" s="10" customFormat="1" ht="16.25" customHeight="1" x14ac:dyDescent="0.3">
      <c r="A61" s="166"/>
      <c r="B61" s="132"/>
      <c r="C61" s="40" t="s">
        <v>39</v>
      </c>
      <c r="D61" s="41" t="s">
        <v>8</v>
      </c>
      <c r="E61" s="42">
        <v>70</v>
      </c>
      <c r="F61" s="43"/>
      <c r="G61" s="44" t="s">
        <v>38</v>
      </c>
      <c r="H61" s="45">
        <f t="shared" ref="H61:H66" si="8">E61</f>
        <v>70</v>
      </c>
      <c r="I61" s="71">
        <v>69</v>
      </c>
      <c r="J61" s="76">
        <f t="shared" ref="J61:J66" si="9">H61*I61</f>
        <v>4830</v>
      </c>
      <c r="K61" s="77">
        <f t="shared" ref="K61:K66" si="10">I61*1.95583</f>
        <v>134.95227</v>
      </c>
      <c r="L61" s="108">
        <f t="shared" ref="L61:L66" si="11">H61*K61</f>
        <v>9446.6589000000004</v>
      </c>
    </row>
    <row r="62" spans="1:12" s="10" customFormat="1" ht="15.65" customHeight="1" x14ac:dyDescent="0.3">
      <c r="A62" s="166"/>
      <c r="B62" s="132"/>
      <c r="C62" s="40" t="s">
        <v>50</v>
      </c>
      <c r="D62" s="41" t="s">
        <v>8</v>
      </c>
      <c r="E62" s="42">
        <v>5</v>
      </c>
      <c r="F62" s="43"/>
      <c r="G62" s="44" t="s">
        <v>38</v>
      </c>
      <c r="H62" s="45">
        <f t="shared" si="8"/>
        <v>5</v>
      </c>
      <c r="I62" s="71">
        <v>69</v>
      </c>
      <c r="J62" s="76">
        <f t="shared" si="9"/>
        <v>345</v>
      </c>
      <c r="K62" s="77">
        <f t="shared" si="10"/>
        <v>134.95227</v>
      </c>
      <c r="L62" s="108">
        <f t="shared" si="11"/>
        <v>674.76134999999999</v>
      </c>
    </row>
    <row r="63" spans="1:12" s="10" customFormat="1" ht="15.65" customHeight="1" x14ac:dyDescent="0.3">
      <c r="A63" s="166"/>
      <c r="B63" s="132"/>
      <c r="C63" s="40" t="s">
        <v>62</v>
      </c>
      <c r="D63" s="41" t="s">
        <v>8</v>
      </c>
      <c r="E63" s="42">
        <v>10</v>
      </c>
      <c r="F63" s="43"/>
      <c r="G63" s="44" t="s">
        <v>38</v>
      </c>
      <c r="H63" s="45">
        <f t="shared" si="8"/>
        <v>10</v>
      </c>
      <c r="I63" s="71">
        <v>81</v>
      </c>
      <c r="J63" s="76">
        <f t="shared" si="9"/>
        <v>810</v>
      </c>
      <c r="K63" s="77">
        <f t="shared" si="10"/>
        <v>158.42222999999998</v>
      </c>
      <c r="L63" s="108">
        <f t="shared" si="11"/>
        <v>1584.2222999999999</v>
      </c>
    </row>
    <row r="64" spans="1:12" s="10" customFormat="1" ht="15.65" customHeight="1" x14ac:dyDescent="0.3">
      <c r="A64" s="166"/>
      <c r="B64" s="132"/>
      <c r="C64" s="40" t="s">
        <v>43</v>
      </c>
      <c r="D64" s="41" t="s">
        <v>8</v>
      </c>
      <c r="E64" s="42">
        <v>15</v>
      </c>
      <c r="F64" s="43"/>
      <c r="G64" s="44" t="s">
        <v>38</v>
      </c>
      <c r="H64" s="45">
        <f t="shared" si="8"/>
        <v>15</v>
      </c>
      <c r="I64" s="71">
        <v>69</v>
      </c>
      <c r="J64" s="76">
        <f t="shared" si="9"/>
        <v>1035</v>
      </c>
      <c r="K64" s="77">
        <f t="shared" si="10"/>
        <v>134.95227</v>
      </c>
      <c r="L64" s="108">
        <f t="shared" si="11"/>
        <v>2024.28405</v>
      </c>
    </row>
    <row r="65" spans="1:13" s="10" customFormat="1" ht="15.65" customHeight="1" x14ac:dyDescent="0.3">
      <c r="A65" s="166"/>
      <c r="B65" s="132"/>
      <c r="C65" s="40" t="s">
        <v>52</v>
      </c>
      <c r="D65" s="41" t="s">
        <v>8</v>
      </c>
      <c r="E65" s="42">
        <v>0</v>
      </c>
      <c r="F65" s="43"/>
      <c r="G65" s="44" t="s">
        <v>38</v>
      </c>
      <c r="H65" s="45">
        <f t="shared" si="8"/>
        <v>0</v>
      </c>
      <c r="I65" s="71">
        <v>69</v>
      </c>
      <c r="J65" s="76">
        <f t="shared" si="9"/>
        <v>0</v>
      </c>
      <c r="K65" s="77">
        <f t="shared" si="10"/>
        <v>134.95227</v>
      </c>
      <c r="L65" s="108">
        <f t="shared" si="11"/>
        <v>0</v>
      </c>
    </row>
    <row r="66" spans="1:13" s="10" customFormat="1" ht="15.65" customHeight="1" x14ac:dyDescent="0.3">
      <c r="A66" s="166"/>
      <c r="B66" s="132"/>
      <c r="C66" s="40" t="s">
        <v>51</v>
      </c>
      <c r="D66" s="41" t="s">
        <v>8</v>
      </c>
      <c r="E66" s="42">
        <v>0</v>
      </c>
      <c r="F66" s="43"/>
      <c r="G66" s="44" t="s">
        <v>38</v>
      </c>
      <c r="H66" s="45">
        <f t="shared" si="8"/>
        <v>0</v>
      </c>
      <c r="I66" s="71">
        <v>69</v>
      </c>
      <c r="J66" s="76">
        <f t="shared" si="9"/>
        <v>0</v>
      </c>
      <c r="K66" s="77">
        <f t="shared" si="10"/>
        <v>134.95227</v>
      </c>
      <c r="L66" s="108">
        <f t="shared" si="11"/>
        <v>0</v>
      </c>
    </row>
    <row r="67" spans="1:13" s="10" customFormat="1" ht="13.75" customHeight="1" x14ac:dyDescent="0.3">
      <c r="A67" s="166"/>
      <c r="B67" s="132"/>
      <c r="C67" s="52"/>
      <c r="D67" s="53" t="s">
        <v>40</v>
      </c>
      <c r="E67" s="42">
        <f>SUM(E61:E66)</f>
        <v>100</v>
      </c>
      <c r="F67" s="54"/>
      <c r="G67" s="44"/>
      <c r="H67" s="55">
        <f>SUM(H61:H66)</f>
        <v>100</v>
      </c>
      <c r="I67" s="72"/>
      <c r="J67" s="78">
        <f>SUM(J61:J66)</f>
        <v>7020</v>
      </c>
      <c r="K67" s="79"/>
      <c r="L67" s="111">
        <f>SUM(L61:L66)</f>
        <v>13729.926600000001</v>
      </c>
    </row>
    <row r="68" spans="1:13" s="10" customFormat="1" ht="15.65" customHeight="1" x14ac:dyDescent="0.3">
      <c r="A68" s="166"/>
      <c r="B68" s="132"/>
      <c r="C68" s="40" t="s">
        <v>39</v>
      </c>
      <c r="D68" s="59" t="s">
        <v>41</v>
      </c>
      <c r="E68" s="42">
        <v>70</v>
      </c>
      <c r="F68" s="60">
        <v>0.6</v>
      </c>
      <c r="G68" s="44" t="s">
        <v>42</v>
      </c>
      <c r="H68" s="45">
        <f t="shared" ref="H68:H73" si="12">ROUND(E68/F68,0)</f>
        <v>117</v>
      </c>
      <c r="I68" s="72">
        <v>35</v>
      </c>
      <c r="J68" s="76">
        <f t="shared" ref="J68:J73" si="13">H68*I68</f>
        <v>4095</v>
      </c>
      <c r="K68" s="77">
        <f t="shared" ref="K68:K73" si="14">I68*1.95583</f>
        <v>68.454049999999995</v>
      </c>
      <c r="L68" s="108">
        <f t="shared" ref="L68:L73" si="15">H68*K68</f>
        <v>8009.123849999999</v>
      </c>
    </row>
    <row r="69" spans="1:13" s="10" customFormat="1" ht="16.25" customHeight="1" x14ac:dyDescent="0.3">
      <c r="A69" s="166"/>
      <c r="B69" s="132"/>
      <c r="C69" s="40" t="s">
        <v>50</v>
      </c>
      <c r="D69" s="59" t="s">
        <v>41</v>
      </c>
      <c r="E69" s="42">
        <v>10</v>
      </c>
      <c r="F69" s="60">
        <v>0.6</v>
      </c>
      <c r="G69" s="44" t="s">
        <v>42</v>
      </c>
      <c r="H69" s="45">
        <f t="shared" si="12"/>
        <v>17</v>
      </c>
      <c r="I69" s="72">
        <v>40</v>
      </c>
      <c r="J69" s="76">
        <f t="shared" si="13"/>
        <v>680</v>
      </c>
      <c r="K69" s="77">
        <f t="shared" si="14"/>
        <v>78.233199999999997</v>
      </c>
      <c r="L69" s="108">
        <f t="shared" si="15"/>
        <v>1329.9643999999998</v>
      </c>
    </row>
    <row r="70" spans="1:13" s="10" customFormat="1" ht="16.25" customHeight="1" x14ac:dyDescent="0.3">
      <c r="A70" s="166"/>
      <c r="B70" s="132"/>
      <c r="C70" s="40" t="s">
        <v>62</v>
      </c>
      <c r="D70" s="59" t="s">
        <v>41</v>
      </c>
      <c r="E70" s="42">
        <v>11</v>
      </c>
      <c r="F70" s="60">
        <v>0.6</v>
      </c>
      <c r="G70" s="44" t="s">
        <v>42</v>
      </c>
      <c r="H70" s="45">
        <f t="shared" si="12"/>
        <v>18</v>
      </c>
      <c r="I70" s="72">
        <v>40</v>
      </c>
      <c r="J70" s="76">
        <f t="shared" si="13"/>
        <v>720</v>
      </c>
      <c r="K70" s="77">
        <f t="shared" si="14"/>
        <v>78.233199999999997</v>
      </c>
      <c r="L70" s="108">
        <f t="shared" si="15"/>
        <v>1408.1976</v>
      </c>
    </row>
    <row r="71" spans="1:13" s="10" customFormat="1" ht="16.25" customHeight="1" x14ac:dyDescent="0.3">
      <c r="A71" s="166"/>
      <c r="B71" s="132"/>
      <c r="C71" s="40" t="s">
        <v>43</v>
      </c>
      <c r="D71" s="59" t="s">
        <v>41</v>
      </c>
      <c r="E71" s="42">
        <v>30</v>
      </c>
      <c r="F71" s="60">
        <v>0.6</v>
      </c>
      <c r="G71" s="44" t="s">
        <v>42</v>
      </c>
      <c r="H71" s="45">
        <f t="shared" si="12"/>
        <v>50</v>
      </c>
      <c r="I71" s="72">
        <v>40</v>
      </c>
      <c r="J71" s="76">
        <f t="shared" si="13"/>
        <v>2000</v>
      </c>
      <c r="K71" s="77">
        <f t="shared" si="14"/>
        <v>78.233199999999997</v>
      </c>
      <c r="L71" s="108">
        <f t="shared" si="15"/>
        <v>3911.66</v>
      </c>
    </row>
    <row r="72" spans="1:13" s="10" customFormat="1" ht="16.25" customHeight="1" x14ac:dyDescent="0.3">
      <c r="A72" s="166"/>
      <c r="B72" s="132"/>
      <c r="C72" s="40" t="s">
        <v>52</v>
      </c>
      <c r="D72" s="59" t="s">
        <v>41</v>
      </c>
      <c r="E72" s="42">
        <v>1</v>
      </c>
      <c r="F72" s="60">
        <v>0.6</v>
      </c>
      <c r="G72" s="44" t="s">
        <v>42</v>
      </c>
      <c r="H72" s="45">
        <f t="shared" si="12"/>
        <v>2</v>
      </c>
      <c r="I72" s="72">
        <v>40</v>
      </c>
      <c r="J72" s="76">
        <f t="shared" si="13"/>
        <v>80</v>
      </c>
      <c r="K72" s="77">
        <f t="shared" si="14"/>
        <v>78.233199999999997</v>
      </c>
      <c r="L72" s="108">
        <f t="shared" si="15"/>
        <v>156.46639999999999</v>
      </c>
    </row>
    <row r="73" spans="1:13" s="10" customFormat="1" ht="16.25" customHeight="1" x14ac:dyDescent="0.3">
      <c r="A73" s="166"/>
      <c r="B73" s="132"/>
      <c r="C73" s="40" t="s">
        <v>51</v>
      </c>
      <c r="D73" s="59" t="s">
        <v>41</v>
      </c>
      <c r="E73" s="42">
        <v>2</v>
      </c>
      <c r="F73" s="60">
        <v>0.6</v>
      </c>
      <c r="G73" s="44" t="s">
        <v>42</v>
      </c>
      <c r="H73" s="45">
        <f t="shared" si="12"/>
        <v>3</v>
      </c>
      <c r="I73" s="72">
        <v>40</v>
      </c>
      <c r="J73" s="76">
        <f t="shared" si="13"/>
        <v>120</v>
      </c>
      <c r="K73" s="77">
        <f t="shared" si="14"/>
        <v>78.233199999999997</v>
      </c>
      <c r="L73" s="108">
        <f t="shared" si="15"/>
        <v>234.69959999999998</v>
      </c>
    </row>
    <row r="74" spans="1:13" s="10" customFormat="1" ht="13.25" customHeight="1" x14ac:dyDescent="0.3">
      <c r="A74" s="166"/>
      <c r="B74" s="132"/>
      <c r="C74" s="52"/>
      <c r="D74" s="53" t="s">
        <v>40</v>
      </c>
      <c r="E74" s="42">
        <f>SUM(E68:E73)</f>
        <v>124</v>
      </c>
      <c r="F74" s="54"/>
      <c r="G74" s="44"/>
      <c r="H74" s="55">
        <f>SUM(H68:H73)</f>
        <v>207</v>
      </c>
      <c r="I74" s="72"/>
      <c r="J74" s="78">
        <f>SUM(J68:J73)</f>
        <v>7695</v>
      </c>
      <c r="K74" s="79"/>
      <c r="L74" s="111">
        <f>SUM(L68:L73)</f>
        <v>15050.111849999998</v>
      </c>
    </row>
    <row r="75" spans="1:13" s="10" customFormat="1" ht="14.4" customHeight="1" thickBot="1" x14ac:dyDescent="0.4">
      <c r="A75" s="166"/>
      <c r="B75" s="133"/>
      <c r="C75" s="134" t="s">
        <v>63</v>
      </c>
      <c r="D75" s="135"/>
      <c r="E75" s="61">
        <f>SUM(E60,E74,E67)</f>
        <v>260</v>
      </c>
      <c r="F75" s="62"/>
      <c r="G75" s="163"/>
      <c r="H75" s="164"/>
      <c r="I75" s="72"/>
      <c r="J75" s="80">
        <f>SUM(J60,J74,J67)</f>
        <v>17379</v>
      </c>
      <c r="K75" s="79"/>
      <c r="L75" s="109">
        <f>SUM(L60,L74,L67)</f>
        <v>33990.369569999995</v>
      </c>
    </row>
    <row r="76" spans="1:13" s="10" customFormat="1" ht="13.75" customHeight="1" thickBot="1" x14ac:dyDescent="0.4">
      <c r="A76" s="167"/>
      <c r="B76" s="168" t="s">
        <v>73</v>
      </c>
      <c r="C76" s="169"/>
      <c r="D76" s="169"/>
      <c r="E76" s="64">
        <f>E75+E53+E34+E24+E11</f>
        <v>643</v>
      </c>
      <c r="F76" s="170"/>
      <c r="G76" s="171"/>
      <c r="H76" s="171"/>
      <c r="I76" s="172"/>
      <c r="J76" s="112">
        <f>J75+J53+J34+J24+J11</f>
        <v>43774</v>
      </c>
      <c r="K76" s="81"/>
      <c r="L76" s="113">
        <f>L75+L53+L34+L24+L11</f>
        <v>85614.50241999999</v>
      </c>
    </row>
    <row r="80" spans="1:13" x14ac:dyDescent="0.35">
      <c r="A80" s="120" t="s">
        <v>17</v>
      </c>
      <c r="B80" s="120"/>
      <c r="C80" s="120"/>
      <c r="D80" s="120"/>
      <c r="E80" s="4"/>
      <c r="J80" s="28" t="s">
        <v>18</v>
      </c>
      <c r="K80" s="28"/>
      <c r="L80" s="2"/>
      <c r="M80" s="4"/>
    </row>
    <row r="81" spans="1:13" ht="15.5" x14ac:dyDescent="0.35">
      <c r="A81" s="120" t="s">
        <v>19</v>
      </c>
      <c r="B81" s="120"/>
      <c r="C81" s="120"/>
      <c r="D81" s="120"/>
      <c r="E81" s="4"/>
      <c r="J81" s="114" t="s">
        <v>66</v>
      </c>
      <c r="K81" s="28"/>
      <c r="L81" s="28"/>
      <c r="M81" s="4"/>
    </row>
    <row r="82" spans="1:13" ht="6" customHeight="1" x14ac:dyDescent="0.35">
      <c r="A82" s="28"/>
      <c r="B82" s="28"/>
      <c r="C82" s="28"/>
      <c r="D82" s="28"/>
      <c r="E82" s="4"/>
      <c r="J82" s="28"/>
      <c r="K82" s="28"/>
      <c r="L82" s="28"/>
      <c r="M82" s="4"/>
    </row>
    <row r="83" spans="1:13" x14ac:dyDescent="0.35">
      <c r="A83" s="120" t="s">
        <v>20</v>
      </c>
      <c r="B83" s="120"/>
      <c r="C83" s="120"/>
      <c r="D83" s="28"/>
      <c r="E83" s="4"/>
      <c r="J83" s="28" t="s">
        <v>21</v>
      </c>
      <c r="K83" s="28"/>
      <c r="L83" s="4"/>
      <c r="M83" s="4"/>
    </row>
    <row r="84" spans="1:13" ht="14.4" hidden="1" customHeight="1" x14ac:dyDescent="0.35">
      <c r="A84" s="28"/>
      <c r="B84" s="28"/>
      <c r="C84" s="28"/>
      <c r="D84" s="28"/>
      <c r="E84" s="4"/>
      <c r="J84" s="4"/>
      <c r="K84" s="5"/>
      <c r="L84" s="4"/>
      <c r="M84" s="4"/>
    </row>
    <row r="85" spans="1:13" ht="14.4" customHeight="1" x14ac:dyDescent="0.35">
      <c r="A85" s="121" t="s">
        <v>67</v>
      </c>
      <c r="B85" s="121"/>
      <c r="C85" s="121"/>
      <c r="D85" s="121"/>
      <c r="E85" s="1"/>
      <c r="J85" s="121" t="s">
        <v>68</v>
      </c>
      <c r="K85" s="121"/>
      <c r="L85" s="121"/>
      <c r="M85" s="82"/>
    </row>
    <row r="86" spans="1:13" x14ac:dyDescent="0.35">
      <c r="A86" s="30"/>
      <c r="B86" s="30"/>
      <c r="C86" s="24"/>
      <c r="D86" s="24"/>
      <c r="E86" s="1"/>
      <c r="F86" s="173"/>
      <c r="G86" s="173"/>
      <c r="H86" s="173"/>
      <c r="I86" s="4"/>
      <c r="J86" s="4"/>
    </row>
    <row r="87" spans="1:13" x14ac:dyDescent="0.35">
      <c r="A87" s="30"/>
      <c r="B87" s="30"/>
      <c r="C87" s="24"/>
      <c r="D87" s="24"/>
      <c r="E87" s="1"/>
      <c r="F87" s="29"/>
      <c r="G87" s="29"/>
      <c r="H87" s="29"/>
      <c r="I87" s="4"/>
      <c r="J87" s="4"/>
    </row>
    <row r="88" spans="1:13" x14ac:dyDescent="0.35">
      <c r="A88" s="25" t="s">
        <v>22</v>
      </c>
      <c r="B88" s="25"/>
      <c r="C88" s="25"/>
      <c r="D88" s="25"/>
      <c r="E88" s="4"/>
      <c r="F88" s="4"/>
      <c r="G88" s="4"/>
      <c r="H88" s="4"/>
      <c r="I88" s="4"/>
      <c r="J88" s="4"/>
    </row>
    <row r="89" spans="1:13" ht="14.4" customHeight="1" x14ac:dyDescent="0.35">
      <c r="A89" s="121" t="s">
        <v>23</v>
      </c>
      <c r="B89" s="121"/>
      <c r="C89" s="121"/>
      <c r="D89" s="121"/>
      <c r="E89" s="9"/>
      <c r="F89" s="4"/>
      <c r="G89" s="4"/>
      <c r="H89" s="4"/>
      <c r="I89" s="4"/>
      <c r="J89" s="4"/>
    </row>
    <row r="90" spans="1:13" x14ac:dyDescent="0.35">
      <c r="K90" s="2"/>
      <c r="L90" s="2"/>
    </row>
    <row r="91" spans="1:13" x14ac:dyDescent="0.35">
      <c r="K91" s="2"/>
      <c r="L91" s="2"/>
    </row>
    <row r="92" spans="1:13" s="118" customFormat="1" x14ac:dyDescent="0.35">
      <c r="A92" s="115" t="s">
        <v>69</v>
      </c>
      <c r="B92" s="116"/>
      <c r="C92" s="116"/>
      <c r="D92" s="116"/>
      <c r="E92" s="117"/>
      <c r="F92" s="117"/>
      <c r="G92" s="117"/>
      <c r="H92" s="117"/>
      <c r="I92" s="117"/>
      <c r="J92" s="117"/>
    </row>
    <row r="93" spans="1:13" s="118" customFormat="1" ht="14.4" customHeight="1" x14ac:dyDescent="0.35">
      <c r="A93" s="174" t="s">
        <v>70</v>
      </c>
      <c r="B93" s="174"/>
      <c r="C93" s="174"/>
      <c r="D93" s="174"/>
      <c r="E93" s="119"/>
      <c r="F93" s="117"/>
      <c r="G93" s="117"/>
      <c r="H93" s="117"/>
      <c r="I93" s="117"/>
      <c r="J93" s="117"/>
    </row>
    <row r="94" spans="1:13" x14ac:dyDescent="0.35">
      <c r="K94" s="2"/>
      <c r="L94" s="2"/>
    </row>
    <row r="95" spans="1:13" x14ac:dyDescent="0.35">
      <c r="K95" s="2"/>
      <c r="L95" s="2"/>
    </row>
    <row r="96" spans="1:13" x14ac:dyDescent="0.35">
      <c r="K96" s="2"/>
      <c r="L96" s="2"/>
    </row>
    <row r="97" spans="11:12" x14ac:dyDescent="0.35">
      <c r="K97" s="2"/>
      <c r="L97" s="2"/>
    </row>
  </sheetData>
  <mergeCells count="41">
    <mergeCell ref="B54:B75"/>
    <mergeCell ref="C75:D75"/>
    <mergeCell ref="G75:H75"/>
    <mergeCell ref="B76:D76"/>
    <mergeCell ref="B8:B11"/>
    <mergeCell ref="B25:B34"/>
    <mergeCell ref="C34:D34"/>
    <mergeCell ref="G34:H34"/>
    <mergeCell ref="B35:B53"/>
    <mergeCell ref="C53:D53"/>
    <mergeCell ref="G53:H53"/>
    <mergeCell ref="A2:L2"/>
    <mergeCell ref="K5:K6"/>
    <mergeCell ref="L5:L6"/>
    <mergeCell ref="D4:E4"/>
    <mergeCell ref="A3:L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J85:L85"/>
    <mergeCell ref="F86:H86"/>
    <mergeCell ref="A89:D89"/>
    <mergeCell ref="A93:D93"/>
    <mergeCell ref="E5:E6"/>
    <mergeCell ref="A80:D80"/>
    <mergeCell ref="A81:D81"/>
    <mergeCell ref="A83:C83"/>
    <mergeCell ref="A85:D85"/>
    <mergeCell ref="C11:D11"/>
    <mergeCell ref="G11:H11"/>
    <mergeCell ref="F76:I76"/>
    <mergeCell ref="A8:A76"/>
    <mergeCell ref="B12:B24"/>
    <mergeCell ref="C24:D24"/>
    <mergeCell ref="G24:H24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workbookViewId="0">
      <selection activeCell="E9" sqref="E9"/>
    </sheetView>
  </sheetViews>
  <sheetFormatPr defaultRowHeight="15.5" x14ac:dyDescent="0.35"/>
  <cols>
    <col min="1" max="1" width="16.36328125" style="31" customWidth="1"/>
    <col min="2" max="2" width="23.6328125" style="32" customWidth="1"/>
    <col min="3" max="3" width="17" style="32" customWidth="1"/>
    <col min="4" max="4" width="19.90625" style="32" customWidth="1"/>
    <col min="5" max="5" width="21" style="32" customWidth="1"/>
    <col min="6" max="6" width="21.36328125" style="32" customWidth="1"/>
  </cols>
  <sheetData>
    <row r="1" spans="1:6" ht="15" x14ac:dyDescent="0.35">
      <c r="A1" s="122" t="s">
        <v>1</v>
      </c>
      <c r="B1" s="122"/>
      <c r="C1" s="122"/>
      <c r="D1" s="122"/>
      <c r="E1" s="122"/>
      <c r="F1" s="122"/>
    </row>
    <row r="2" spans="1:6" ht="15" x14ac:dyDescent="0.35">
      <c r="A2" s="129" t="s">
        <v>48</v>
      </c>
      <c r="B2" s="129"/>
      <c r="C2" s="129"/>
      <c r="D2" s="129"/>
      <c r="E2" s="129"/>
      <c r="F2" s="129"/>
    </row>
    <row r="3" spans="1:6" ht="40.75" customHeight="1" x14ac:dyDescent="0.35">
      <c r="A3" s="130" t="s">
        <v>53</v>
      </c>
      <c r="B3" s="130"/>
      <c r="C3" s="130"/>
      <c r="D3" s="130"/>
      <c r="E3" s="130"/>
      <c r="F3" s="130"/>
    </row>
    <row r="4" spans="1:6" s="34" customFormat="1" ht="31.25" customHeight="1" x14ac:dyDescent="0.35">
      <c r="A4" s="129" t="s">
        <v>74</v>
      </c>
      <c r="B4" s="129"/>
      <c r="C4" s="129"/>
      <c r="D4" s="129"/>
      <c r="E4" s="129"/>
      <c r="F4" s="129"/>
    </row>
    <row r="5" spans="1:6" s="34" customFormat="1" ht="22.25" customHeight="1" x14ac:dyDescent="0.35">
      <c r="A5" s="35"/>
      <c r="B5" s="36"/>
      <c r="C5" s="36"/>
      <c r="D5" s="36"/>
      <c r="E5" s="36"/>
      <c r="F5" s="36"/>
    </row>
    <row r="6" spans="1:6" s="34" customFormat="1" ht="22.75" customHeight="1" x14ac:dyDescent="0.35">
      <c r="A6" s="123" t="s">
        <v>25</v>
      </c>
      <c r="B6" s="125" t="s">
        <v>49</v>
      </c>
      <c r="C6" s="126"/>
      <c r="D6" s="126"/>
      <c r="E6" s="127"/>
      <c r="F6" s="128" t="s">
        <v>6</v>
      </c>
    </row>
    <row r="7" spans="1:6" s="34" customFormat="1" ht="26.4" customHeight="1" x14ac:dyDescent="0.35">
      <c r="A7" s="124"/>
      <c r="B7" s="37" t="s">
        <v>2</v>
      </c>
      <c r="C7" s="37" t="s">
        <v>3</v>
      </c>
      <c r="D7" s="37" t="s">
        <v>4</v>
      </c>
      <c r="E7" s="37" t="s">
        <v>5</v>
      </c>
      <c r="F7" s="124"/>
    </row>
    <row r="8" spans="1:6" s="34" customFormat="1" ht="31.25" customHeight="1" x14ac:dyDescent="0.35">
      <c r="A8" s="38" t="s">
        <v>72</v>
      </c>
      <c r="B8" s="39">
        <v>0</v>
      </c>
      <c r="C8" s="39">
        <v>0</v>
      </c>
      <c r="D8" s="39">
        <v>300</v>
      </c>
      <c r="E8" s="39">
        <v>343</v>
      </c>
      <c r="F8" s="39">
        <f>B8+C8+D8+E8</f>
        <v>643</v>
      </c>
    </row>
    <row r="9" spans="1:6" s="34" customFormat="1" ht="27.65" customHeight="1" x14ac:dyDescent="0.35">
      <c r="A9" s="8"/>
      <c r="B9" s="8"/>
      <c r="C9" s="8"/>
      <c r="D9" s="8"/>
      <c r="E9" s="8"/>
      <c r="F9" s="8"/>
    </row>
    <row r="10" spans="1:6" x14ac:dyDescent="0.35">
      <c r="A10" s="8"/>
      <c r="B10" s="8"/>
      <c r="C10" s="8"/>
      <c r="D10" s="8"/>
      <c r="E10" s="8"/>
      <c r="F10" s="7"/>
    </row>
    <row r="11" spans="1:6" ht="21.65" customHeight="1" x14ac:dyDescent="0.35">
      <c r="A11" s="120" t="s">
        <v>17</v>
      </c>
      <c r="B11" s="120"/>
      <c r="C11" s="120"/>
      <c r="D11" s="120"/>
      <c r="E11" s="28" t="s">
        <v>18</v>
      </c>
      <c r="F11" s="28"/>
    </row>
    <row r="12" spans="1:6" ht="14.5" x14ac:dyDescent="0.35">
      <c r="A12" s="120" t="s">
        <v>19</v>
      </c>
      <c r="B12" s="120"/>
      <c r="C12" s="120"/>
      <c r="D12" s="120"/>
      <c r="E12" s="28" t="s">
        <v>26</v>
      </c>
      <c r="F12" s="28"/>
    </row>
    <row r="13" spans="1:6" ht="14.5" x14ac:dyDescent="0.35">
      <c r="A13" s="28"/>
      <c r="B13" s="28"/>
      <c r="C13" s="28"/>
      <c r="D13" s="28"/>
      <c r="E13" s="28"/>
      <c r="F13" s="28"/>
    </row>
    <row r="14" spans="1:6" ht="14.5" x14ac:dyDescent="0.35">
      <c r="A14" s="120" t="s">
        <v>20</v>
      </c>
      <c r="B14" s="120"/>
      <c r="C14" s="120"/>
      <c r="D14" s="28"/>
      <c r="E14" s="28" t="s">
        <v>21</v>
      </c>
      <c r="F14" s="28"/>
    </row>
    <row r="15" spans="1:6" ht="14.5" x14ac:dyDescent="0.35">
      <c r="A15" s="28"/>
      <c r="B15" s="28"/>
      <c r="C15" s="28"/>
      <c r="D15" s="28"/>
      <c r="E15" s="4"/>
      <c r="F15" s="5"/>
    </row>
    <row r="16" spans="1:6" ht="27.65" customHeight="1" x14ac:dyDescent="0.35">
      <c r="A16" s="121" t="s">
        <v>28</v>
      </c>
      <c r="B16" s="121"/>
      <c r="C16" s="121"/>
      <c r="D16" s="26"/>
      <c r="E16" s="2"/>
      <c r="F16" s="33" t="s">
        <v>27</v>
      </c>
    </row>
    <row r="17" spans="1:6" ht="14.5" x14ac:dyDescent="0.35">
      <c r="A17" s="30"/>
      <c r="B17" s="30"/>
      <c r="C17" s="24"/>
      <c r="D17" s="24"/>
      <c r="E17" s="1"/>
      <c r="F17" s="27"/>
    </row>
    <row r="18" spans="1:6" ht="11.4" customHeight="1" x14ac:dyDescent="0.35">
      <c r="A18" s="30"/>
      <c r="B18" s="30"/>
      <c r="C18" s="24"/>
      <c r="D18" s="24"/>
      <c r="E18" s="1"/>
      <c r="F18" s="29"/>
    </row>
    <row r="19" spans="1:6" ht="14.4" customHeight="1" x14ac:dyDescent="0.35">
      <c r="A19" s="25" t="s">
        <v>22</v>
      </c>
      <c r="B19" s="25"/>
      <c r="C19" s="25"/>
      <c r="D19" s="25"/>
      <c r="E19" s="4"/>
      <c r="F19" s="4"/>
    </row>
    <row r="20" spans="1:6" ht="14.5" x14ac:dyDescent="0.35">
      <c r="A20" s="121" t="s">
        <v>23</v>
      </c>
      <c r="B20" s="121"/>
      <c r="C20" s="121"/>
      <c r="D20" s="26"/>
      <c r="E20" s="9"/>
      <c r="F20" s="4"/>
    </row>
    <row r="23" spans="1:6" ht="14.4" customHeight="1" x14ac:dyDescent="0.35"/>
    <row r="26" spans="1:6" ht="14.4" customHeight="1" x14ac:dyDescent="0.35"/>
    <row r="27" spans="1:6" ht="23.4" customHeight="1" x14ac:dyDescent="0.35"/>
    <row r="29" spans="1:6" ht="14.4" customHeight="1" x14ac:dyDescent="0.35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Krasi Hristov</cp:lastModifiedBy>
  <cp:lastPrinted>2026-01-23T12:05:02Z</cp:lastPrinted>
  <dcterms:created xsi:type="dcterms:W3CDTF">2019-10-11T07:43:52Z</dcterms:created>
  <dcterms:modified xsi:type="dcterms:W3CDTF">2026-06-02T11:04:36Z</dcterms:modified>
</cp:coreProperties>
</file>