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Корен\1-10-26 ак без преработка, общо основание\корен 1-10-26 ак, общо основание, без преработка\"/>
    </mc:Choice>
  </mc:AlternateContent>
  <xr:revisionPtr revIDLastSave="0" documentId="13_ncr:1_{79FA50F7-296A-4886-B60A-DAFDB8F03D88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цени'!$A$5:$L$56</definedName>
    <definedName name="_Hlk197939478" localSheetId="1">'Прил 2 дост цени'!$J$60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9" i="7" l="1"/>
  <c r="L59" i="7"/>
  <c r="E55" i="8"/>
  <c r="K54" i="8"/>
  <c r="H54" i="8"/>
  <c r="L54" i="8" s="1"/>
  <c r="K53" i="8"/>
  <c r="H53" i="8"/>
  <c r="J53" i="8" s="1"/>
  <c r="K52" i="8"/>
  <c r="L52" i="8" s="1"/>
  <c r="N52" i="8" s="1"/>
  <c r="J52" i="8"/>
  <c r="H52" i="8"/>
  <c r="K51" i="8"/>
  <c r="H51" i="8"/>
  <c r="J51" i="8" s="1"/>
  <c r="K50" i="8"/>
  <c r="H50" i="8"/>
  <c r="L50" i="8" s="1"/>
  <c r="K49" i="8"/>
  <c r="J49" i="8"/>
  <c r="H49" i="8"/>
  <c r="L49" i="8" s="1"/>
  <c r="L48" i="8"/>
  <c r="K48" i="8"/>
  <c r="H48" i="8"/>
  <c r="J48" i="8" s="1"/>
  <c r="K47" i="8"/>
  <c r="H47" i="8"/>
  <c r="L47" i="8" s="1"/>
  <c r="K46" i="8"/>
  <c r="H46" i="8"/>
  <c r="J46" i="8" s="1"/>
  <c r="K45" i="8"/>
  <c r="L45" i="8" s="1"/>
  <c r="N45" i="8" s="1"/>
  <c r="J45" i="8"/>
  <c r="H45" i="8"/>
  <c r="K44" i="8"/>
  <c r="J44" i="8"/>
  <c r="H44" i="8"/>
  <c r="L44" i="8" s="1"/>
  <c r="E43" i="8"/>
  <c r="K42" i="8"/>
  <c r="H42" i="8"/>
  <c r="L42" i="8" s="1"/>
  <c r="K41" i="8"/>
  <c r="H41" i="8"/>
  <c r="J41" i="8" s="1"/>
  <c r="K40" i="8"/>
  <c r="L40" i="8" s="1"/>
  <c r="N40" i="8" s="1"/>
  <c r="J40" i="8"/>
  <c r="H40" i="8"/>
  <c r="K39" i="8"/>
  <c r="J39" i="8"/>
  <c r="H39" i="8"/>
  <c r="L39" i="8" s="1"/>
  <c r="K38" i="8"/>
  <c r="H38" i="8"/>
  <c r="L38" i="8" s="1"/>
  <c r="K37" i="8"/>
  <c r="J37" i="8"/>
  <c r="H37" i="8"/>
  <c r="L37" i="8" s="1"/>
  <c r="L36" i="8"/>
  <c r="K36" i="8"/>
  <c r="H36" i="8"/>
  <c r="J36" i="8" s="1"/>
  <c r="K35" i="8"/>
  <c r="H35" i="8"/>
  <c r="L35" i="8" s="1"/>
  <c r="K34" i="8"/>
  <c r="H34" i="8"/>
  <c r="J34" i="8" s="1"/>
  <c r="K33" i="8"/>
  <c r="L33" i="8" s="1"/>
  <c r="N33" i="8" s="1"/>
  <c r="J33" i="8"/>
  <c r="H33" i="8"/>
  <c r="K32" i="8"/>
  <c r="J32" i="8"/>
  <c r="H32" i="8"/>
  <c r="L32" i="8" s="1"/>
  <c r="E31" i="8"/>
  <c r="K30" i="8"/>
  <c r="H30" i="8"/>
  <c r="L30" i="8" s="1"/>
  <c r="K29" i="8"/>
  <c r="H29" i="8"/>
  <c r="J29" i="8" s="1"/>
  <c r="K28" i="8"/>
  <c r="L28" i="8" s="1"/>
  <c r="N28" i="8" s="1"/>
  <c r="J28" i="8"/>
  <c r="H28" i="8"/>
  <c r="K27" i="8"/>
  <c r="J27" i="8"/>
  <c r="H27" i="8"/>
  <c r="L27" i="8" s="1"/>
  <c r="K26" i="8"/>
  <c r="H26" i="8"/>
  <c r="L26" i="8" s="1"/>
  <c r="K25" i="8"/>
  <c r="J25" i="8"/>
  <c r="H25" i="8"/>
  <c r="L25" i="8" s="1"/>
  <c r="L24" i="8"/>
  <c r="K24" i="8"/>
  <c r="H24" i="8"/>
  <c r="J24" i="8" s="1"/>
  <c r="K23" i="8"/>
  <c r="H23" i="8"/>
  <c r="L23" i="8" s="1"/>
  <c r="K22" i="8"/>
  <c r="H22" i="8"/>
  <c r="J22" i="8" s="1"/>
  <c r="K21" i="8"/>
  <c r="L21" i="8" s="1"/>
  <c r="N21" i="8" s="1"/>
  <c r="J21" i="8"/>
  <c r="H21" i="8"/>
  <c r="K20" i="8"/>
  <c r="J20" i="8"/>
  <c r="H20" i="8"/>
  <c r="L20" i="8" s="1"/>
  <c r="E19" i="8"/>
  <c r="E56" i="8" s="1"/>
  <c r="K18" i="8"/>
  <c r="H18" i="8"/>
  <c r="L18" i="8" s="1"/>
  <c r="K17" i="8"/>
  <c r="H17" i="8"/>
  <c r="J17" i="8" s="1"/>
  <c r="K16" i="8"/>
  <c r="L16" i="8" s="1"/>
  <c r="N16" i="8" s="1"/>
  <c r="J16" i="8"/>
  <c r="H16" i="8"/>
  <c r="L15" i="8"/>
  <c r="K15" i="8"/>
  <c r="J15" i="8"/>
  <c r="H15" i="8"/>
  <c r="L14" i="8"/>
  <c r="K14" i="8"/>
  <c r="H14" i="8"/>
  <c r="J14" i="8" s="1"/>
  <c r="K13" i="8"/>
  <c r="J13" i="8"/>
  <c r="H13" i="8"/>
  <c r="L13" i="8" s="1"/>
  <c r="L12" i="8"/>
  <c r="K12" i="8"/>
  <c r="H12" i="8"/>
  <c r="J12" i="8" s="1"/>
  <c r="K11" i="8"/>
  <c r="H11" i="8"/>
  <c r="J11" i="8" s="1"/>
  <c r="K10" i="8"/>
  <c r="H10" i="8"/>
  <c r="J10" i="8" s="1"/>
  <c r="K9" i="8"/>
  <c r="L9" i="8" s="1"/>
  <c r="N9" i="8" s="1"/>
  <c r="J9" i="8"/>
  <c r="H9" i="8"/>
  <c r="K8" i="8"/>
  <c r="J8" i="8"/>
  <c r="H8" i="8"/>
  <c r="L8" i="8" s="1"/>
  <c r="J58" i="7"/>
  <c r="K63" i="7"/>
  <c r="K47" i="7"/>
  <c r="K37" i="7"/>
  <c r="K36" i="7"/>
  <c r="K35" i="7"/>
  <c r="K24" i="7"/>
  <c r="K23" i="7"/>
  <c r="K15" i="7"/>
  <c r="K17" i="7"/>
  <c r="J8" i="7"/>
  <c r="J9" i="7"/>
  <c r="E55" i="7"/>
  <c r="K54" i="7"/>
  <c r="H54" i="7"/>
  <c r="K53" i="7"/>
  <c r="H53" i="7"/>
  <c r="J53" i="7" s="1"/>
  <c r="K52" i="7"/>
  <c r="H52" i="7"/>
  <c r="K51" i="7"/>
  <c r="L51" i="7" s="1"/>
  <c r="H51" i="7"/>
  <c r="J51" i="7" s="1"/>
  <c r="K50" i="7"/>
  <c r="H50" i="7"/>
  <c r="J50" i="7" s="1"/>
  <c r="K49" i="7"/>
  <c r="H49" i="7"/>
  <c r="K48" i="7"/>
  <c r="H48" i="7"/>
  <c r="H47" i="7"/>
  <c r="K46" i="7"/>
  <c r="H46" i="7"/>
  <c r="J46" i="7" s="1"/>
  <c r="K45" i="7"/>
  <c r="H45" i="7"/>
  <c r="L45" i="7" s="1"/>
  <c r="K44" i="7"/>
  <c r="H44" i="7"/>
  <c r="E43" i="7"/>
  <c r="K42" i="7"/>
  <c r="H42" i="7"/>
  <c r="K41" i="7"/>
  <c r="H41" i="7"/>
  <c r="J41" i="7" s="1"/>
  <c r="K40" i="7"/>
  <c r="H40" i="7"/>
  <c r="K39" i="7"/>
  <c r="H39" i="7"/>
  <c r="L39" i="7" s="1"/>
  <c r="K38" i="7"/>
  <c r="H38" i="7"/>
  <c r="H37" i="7"/>
  <c r="H36" i="7"/>
  <c r="H35" i="7"/>
  <c r="K34" i="7"/>
  <c r="L34" i="7" s="1"/>
  <c r="H34" i="7"/>
  <c r="J34" i="7" s="1"/>
  <c r="K33" i="7"/>
  <c r="H33" i="7"/>
  <c r="K32" i="7"/>
  <c r="H32" i="7"/>
  <c r="E31" i="7"/>
  <c r="K30" i="7"/>
  <c r="H30" i="7"/>
  <c r="K29" i="7"/>
  <c r="H29" i="7"/>
  <c r="J29" i="7" s="1"/>
  <c r="K28" i="7"/>
  <c r="H28" i="7"/>
  <c r="K27" i="7"/>
  <c r="L27" i="7" s="1"/>
  <c r="J27" i="7"/>
  <c r="H27" i="7"/>
  <c r="K26" i="7"/>
  <c r="H26" i="7"/>
  <c r="L26" i="7" s="1"/>
  <c r="K25" i="7"/>
  <c r="H25" i="7"/>
  <c r="H24" i="7"/>
  <c r="H23" i="7"/>
  <c r="K22" i="7"/>
  <c r="L22" i="7" s="1"/>
  <c r="H22" i="7"/>
  <c r="J22" i="7" s="1"/>
  <c r="K21" i="7"/>
  <c r="H21" i="7"/>
  <c r="K20" i="7"/>
  <c r="J20" i="7"/>
  <c r="H20" i="7"/>
  <c r="E19" i="7"/>
  <c r="K18" i="7"/>
  <c r="H18" i="7"/>
  <c r="H17" i="7"/>
  <c r="K16" i="7"/>
  <c r="H16" i="7"/>
  <c r="L16" i="7" s="1"/>
  <c r="H15" i="7"/>
  <c r="K14" i="7"/>
  <c r="H14" i="7"/>
  <c r="J14" i="7" s="1"/>
  <c r="K13" i="7"/>
  <c r="J13" i="7"/>
  <c r="H13" i="7"/>
  <c r="K12" i="7"/>
  <c r="H12" i="7"/>
  <c r="J12" i="7" s="1"/>
  <c r="K11" i="7"/>
  <c r="H11" i="7"/>
  <c r="K10" i="7"/>
  <c r="L10" i="7" s="1"/>
  <c r="H10" i="7"/>
  <c r="J10" i="7" s="1"/>
  <c r="K9" i="7"/>
  <c r="L9" i="7" s="1"/>
  <c r="H9" i="7"/>
  <c r="H8" i="7"/>
  <c r="N44" i="8" l="1"/>
  <c r="N47" i="8"/>
  <c r="N50" i="8"/>
  <c r="N42" i="8"/>
  <c r="L31" i="8"/>
  <c r="N20" i="8"/>
  <c r="J55" i="8"/>
  <c r="N54" i="8"/>
  <c r="N26" i="8"/>
  <c r="N8" i="8"/>
  <c r="N14" i="8"/>
  <c r="N32" i="8"/>
  <c r="N38" i="8"/>
  <c r="L10" i="8"/>
  <c r="N10" i="8" s="1"/>
  <c r="L17" i="8"/>
  <c r="N17" i="8" s="1"/>
  <c r="L22" i="8"/>
  <c r="N22" i="8" s="1"/>
  <c r="J26" i="8"/>
  <c r="L29" i="8"/>
  <c r="N29" i="8" s="1"/>
  <c r="L34" i="8"/>
  <c r="N34" i="8" s="1"/>
  <c r="J38" i="8"/>
  <c r="L41" i="8"/>
  <c r="N41" i="8" s="1"/>
  <c r="L46" i="8"/>
  <c r="N46" i="8" s="1"/>
  <c r="J50" i="8"/>
  <c r="L53" i="8"/>
  <c r="N53" i="8" s="1"/>
  <c r="L11" i="8"/>
  <c r="N11" i="8" s="1"/>
  <c r="L51" i="8"/>
  <c r="J18" i="8"/>
  <c r="J19" i="8" s="1"/>
  <c r="J23" i="8"/>
  <c r="J31" i="8" s="1"/>
  <c r="J30" i="8"/>
  <c r="N30" i="8" s="1"/>
  <c r="J35" i="8"/>
  <c r="J43" i="8" s="1"/>
  <c r="J42" i="8"/>
  <c r="J47" i="8"/>
  <c r="J54" i="8"/>
  <c r="N34" i="7"/>
  <c r="L40" i="7"/>
  <c r="L32" i="7"/>
  <c r="L54" i="7"/>
  <c r="L44" i="7"/>
  <c r="L48" i="7"/>
  <c r="J36" i="7"/>
  <c r="L33" i="7"/>
  <c r="L37" i="7"/>
  <c r="L38" i="7"/>
  <c r="L42" i="7"/>
  <c r="J24" i="7"/>
  <c r="L23" i="7"/>
  <c r="L21" i="7"/>
  <c r="L25" i="7"/>
  <c r="L28" i="7"/>
  <c r="J17" i="7"/>
  <c r="L11" i="7"/>
  <c r="L15" i="7"/>
  <c r="J15" i="7"/>
  <c r="K8" i="7"/>
  <c r="L8" i="7" s="1"/>
  <c r="N8" i="7" s="1"/>
  <c r="L49" i="7"/>
  <c r="L35" i="7"/>
  <c r="L41" i="7"/>
  <c r="N41" i="7" s="1"/>
  <c r="J49" i="7"/>
  <c r="L52" i="7"/>
  <c r="J32" i="7"/>
  <c r="N32" i="7" s="1"/>
  <c r="J39" i="7"/>
  <c r="L46" i="7"/>
  <c r="N46" i="7" s="1"/>
  <c r="L18" i="7"/>
  <c r="L47" i="7"/>
  <c r="N47" i="7" s="1"/>
  <c r="L53" i="7"/>
  <c r="N53" i="7" s="1"/>
  <c r="J25" i="7"/>
  <c r="L29" i="7"/>
  <c r="N29" i="7" s="1"/>
  <c r="J37" i="7"/>
  <c r="J44" i="7"/>
  <c r="L17" i="7"/>
  <c r="L13" i="7"/>
  <c r="L20" i="7"/>
  <c r="L30" i="7"/>
  <c r="E56" i="7"/>
  <c r="N10" i="7"/>
  <c r="N35" i="7"/>
  <c r="N22" i="7"/>
  <c r="N44" i="7"/>
  <c r="N9" i="7"/>
  <c r="N20" i="7"/>
  <c r="J26" i="7"/>
  <c r="N26" i="7" s="1"/>
  <c r="J16" i="7"/>
  <c r="N16" i="7" s="1"/>
  <c r="J21" i="7"/>
  <c r="J28" i="7"/>
  <c r="J33" i="7"/>
  <c r="J40" i="7"/>
  <c r="N40" i="7" s="1"/>
  <c r="J45" i="7"/>
  <c r="J52" i="7"/>
  <c r="J38" i="7"/>
  <c r="N38" i="7" s="1"/>
  <c r="J48" i="7"/>
  <c r="L14" i="7"/>
  <c r="N14" i="7" s="1"/>
  <c r="L36" i="7"/>
  <c r="L50" i="7"/>
  <c r="N50" i="7" s="1"/>
  <c r="J11" i="7"/>
  <c r="J18" i="7"/>
  <c r="J23" i="7"/>
  <c r="N23" i="7" s="1"/>
  <c r="J30" i="7"/>
  <c r="N30" i="7" s="1"/>
  <c r="J35" i="7"/>
  <c r="J42" i="7"/>
  <c r="J47" i="7"/>
  <c r="J54" i="7"/>
  <c r="N54" i="7" s="1"/>
  <c r="L12" i="7"/>
  <c r="L24" i="7"/>
  <c r="N35" i="8" l="1"/>
  <c r="J56" i="8"/>
  <c r="L19" i="8"/>
  <c r="N19" i="8" s="1"/>
  <c r="L43" i="8"/>
  <c r="N43" i="8" s="1"/>
  <c r="N18" i="8"/>
  <c r="N23" i="8"/>
  <c r="L55" i="8"/>
  <c r="N31" i="8"/>
  <c r="N17" i="7"/>
  <c r="N18" i="7"/>
  <c r="N11" i="7"/>
  <c r="N28" i="7"/>
  <c r="L31" i="7"/>
  <c r="N52" i="7"/>
  <c r="N42" i="7"/>
  <c r="J55" i="7"/>
  <c r="L19" i="7"/>
  <c r="J43" i="7"/>
  <c r="L43" i="7"/>
  <c r="J31" i="7"/>
  <c r="N21" i="7"/>
  <c r="N33" i="7"/>
  <c r="J19" i="7"/>
  <c r="N45" i="7"/>
  <c r="L55" i="7"/>
  <c r="L56" i="8" l="1"/>
  <c r="N56" i="8" s="1"/>
  <c r="N55" i="8"/>
  <c r="N31" i="7"/>
  <c r="N43" i="7"/>
  <c r="N19" i="7"/>
  <c r="J56" i="7"/>
  <c r="L56" i="7"/>
  <c r="N55" i="7"/>
  <c r="N56" i="7" l="1"/>
  <c r="L58" i="7"/>
  <c r="Q59" i="7"/>
  <c r="N57" i="7"/>
  <c r="O57" i="7"/>
  <c r="B7" i="8" l="1"/>
  <c r="C7" i="8" s="1"/>
  <c r="D7" i="8" s="1"/>
  <c r="E7" i="8" s="1"/>
  <c r="F7" i="8" s="1"/>
  <c r="B7" i="7"/>
  <c r="C7" i="7" s="1"/>
  <c r="D7" i="7" s="1"/>
  <c r="E7" i="7" s="1"/>
  <c r="F7" i="7" s="1"/>
  <c r="G7" i="7" l="1"/>
  <c r="H7" i="7" s="1"/>
  <c r="K7" i="7" s="1"/>
  <c r="L7" i="7" s="1"/>
  <c r="I7" i="7"/>
  <c r="J7" i="7" s="1"/>
  <c r="G7" i="8"/>
  <c r="H7" i="8" s="1"/>
  <c r="I7" i="8" s="1"/>
  <c r="J7" i="8" s="1"/>
  <c r="K7" i="8" s="1"/>
  <c r="L7" i="8" s="1"/>
  <c r="F11" i="9"/>
</calcChain>
</file>

<file path=xl/sharedStrings.xml><?xml version="1.0" encoding="utf-8"?>
<sst xmlns="http://schemas.openxmlformats.org/spreadsheetml/2006/main" count="350" uniqueCount="69">
  <si>
    <t>Сортимент</t>
  </si>
  <si>
    <t>към Договор № ….... / ….................... 20…... Год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</si>
  <si>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</si>
  <si>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</si>
  <si>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</si>
  <si>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</si>
  <si>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</si>
  <si>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</si>
  <si>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</si>
  <si>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</si>
  <si>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</si>
  <si>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</si>
  <si>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</si>
  <si>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</si>
  <si>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</si>
  <si>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</si>
  <si>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Дърва за огрев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</si>
  <si>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</si>
  <si>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</si>
  <si>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</si>
  <si>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</si>
  <si>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</si>
  <si>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</si>
  <si>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</si>
  <si>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</si>
  <si>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</si>
  <si>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</si>
  <si>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</si>
  <si>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</si>
  <si>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</si>
  <si>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</si>
  <si>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</si>
  <si>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</si>
  <si>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 xml:space="preserve">Технологична дървесина от ЕСД </t>
  </si>
  <si>
    <t>ОЗМ</t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</si>
  <si>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</si>
  <si>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</si>
  <si>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</si>
  <si>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</si>
  <si>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t>Изготвил:</t>
  </si>
  <si>
    <t>(инж. Надежда Янкова - зам.-директор )</t>
  </si>
  <si>
    <r>
      <t xml:space="preserve">Обща начална 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</si>
  <si>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начална 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</si>
  <si>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t>ак</t>
  </si>
  <si>
    <t>Колове от ССД</t>
  </si>
  <si>
    <t>Минни подпори</t>
  </si>
  <si>
    <t>Колове от ДСД</t>
  </si>
  <si>
    <t>436 "а"</t>
  </si>
  <si>
    <t>Общо за подотдел 436 "а"</t>
  </si>
  <si>
    <t>1044 "а"</t>
  </si>
  <si>
    <t>Общо за подотдел 1044 "а"</t>
  </si>
  <si>
    <t>1079 "б"</t>
  </si>
  <si>
    <t>2041 "и"</t>
  </si>
  <si>
    <t>Общо за подотдел 2041 "и"</t>
  </si>
  <si>
    <t>Общо за подотдел 1079 "б"</t>
  </si>
  <si>
    <t>График за покупко-продажба на прогнозни количества стояща дървесина на корен по тримесечия на 2026 година</t>
  </si>
  <si>
    <t>към Договор №…….…... от …............................. г.</t>
  </si>
  <si>
    <t>Обшо за ТП ДЛС Паламара</t>
  </si>
  <si>
    <t xml:space="preserve">„…................................“ </t>
  </si>
  <si>
    <t xml:space="preserve">(…...............................) 
</t>
  </si>
  <si>
    <t xml:space="preserve">„…............................“ </t>
  </si>
  <si>
    <r>
      <t>Прогнозно количество дървесина по сортиментна ведомост от ГППД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</si>
  <si>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……......... / …............................. год</t>
  </si>
  <si>
    <t>гаранция</t>
  </si>
  <si>
    <t>стъпка</t>
  </si>
  <si>
    <t>Тримесечие на 2026 год. / прогнозно количество дървесиан (пл.куб.м)</t>
  </si>
  <si>
    <t>1-10-26</t>
  </si>
  <si>
    <t xml:space="preserve">ОБЕКТ 1-10-26 </t>
  </si>
  <si>
    <t>за обект № 1-10-26 , ТП "ДЛС Паламара"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</si>
</sst>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0.000000"/>
    <numFmt numFmtId="166" formatCode="#,##0.00\ [$€-1]"/>
    <numFmt numFmtId="167" formatCode="#,##0.00\ &quot;лв.&quot;"/>
    <numFmt numFmtId="168" formatCode="#,##0\ [$€-1]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color rgb="FFFFFF00"/>
      <name val="Times New Roman"/>
      <family val="1"/>
      <charset val="204"/>
    </font>
    <font>
      <sz val="10"/>
      <color rgb="FFFFFF00"/>
      <name val="Arial"/>
      <family val="2"/>
      <charset val="204"/>
    </font>
    <font>
      <sz val="9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190">
    <xf numFmtId="0" fontId="0" fillId="0" borderId="0" xfId="0"/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2" fontId="14" fillId="3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1" fontId="17" fillId="2" borderId="26" xfId="0" applyNumberFormat="1" applyFont="1" applyFill="1" applyBorder="1" applyAlignment="1" applyProtection="1">
      <alignment vertical="top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1" fontId="4" fillId="0" borderId="26" xfId="0" applyNumberFormat="1" applyFont="1" applyFill="1" applyBorder="1" applyAlignment="1" applyProtection="1">
      <alignment horizontal="center" vertical="center" wrapText="1"/>
    </xf>
    <xf numFmtId="1" fontId="4" fillId="0" borderId="25" xfId="0" applyNumberFormat="1" applyFont="1" applyFill="1" applyBorder="1" applyAlignment="1" applyProtection="1">
      <alignment horizontal="center" vertical="center" wrapText="1"/>
    </xf>
    <xf numFmtId="1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top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6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vertical="top"/>
    </xf>
    <xf numFmtId="1" fontId="17" fillId="0" borderId="48" xfId="0" applyNumberFormat="1" applyFont="1" applyBorder="1" applyAlignment="1">
      <alignment vertical="top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" fontId="4" fillId="0" borderId="30" xfId="0" applyNumberFormat="1" applyFont="1" applyFill="1" applyBorder="1" applyAlignment="1" applyProtection="1">
      <alignment horizontal="center" vertical="center" wrapText="1"/>
    </xf>
    <xf numFmtId="0" fontId="21" fillId="0" borderId="0" xfId="0" applyFont="1"/>
    <xf numFmtId="165" fontId="1" fillId="0" borderId="0" xfId="0" applyNumberFormat="1" applyFont="1" applyAlignment="1">
      <alignment vertical="top"/>
    </xf>
    <xf numFmtId="0" fontId="0" fillId="0" borderId="0" xfId="0"/>
    <xf numFmtId="0" fontId="19" fillId="2" borderId="25" xfId="0" applyNumberFormat="1" applyFont="1" applyFill="1" applyBorder="1" applyAlignment="1" applyProtection="1">
      <alignment vertical="top"/>
    </xf>
    <xf numFmtId="1" fontId="19" fillId="2" borderId="28" xfId="0" applyNumberFormat="1" applyFont="1" applyFill="1" applyBorder="1" applyAlignment="1" applyProtection="1">
      <alignment horizontal="center" vertical="top"/>
    </xf>
    <xf numFmtId="0" fontId="19" fillId="2" borderId="25" xfId="0" applyNumberFormat="1" applyFont="1" applyFill="1" applyBorder="1" applyAlignment="1" applyProtection="1">
      <alignment horizontal="center" vertical="top"/>
    </xf>
    <xf numFmtId="0" fontId="4" fillId="0" borderId="19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4" fillId="0" borderId="20" xfId="0" applyFont="1" applyBorder="1" applyAlignment="1">
      <alignment horizontal="left"/>
    </xf>
    <xf numFmtId="2" fontId="17" fillId="0" borderId="42" xfId="0" applyNumberFormat="1" applyFont="1" applyBorder="1" applyAlignment="1">
      <alignment vertical="top"/>
    </xf>
    <xf numFmtId="1" fontId="4" fillId="0" borderId="1" xfId="0" applyNumberFormat="1" applyFont="1" applyBorder="1"/>
    <xf numFmtId="0" fontId="4" fillId="0" borderId="2" xfId="0" applyFont="1" applyBorder="1" applyAlignment="1">
      <alignment horizontal="center" vertical="top"/>
    </xf>
    <xf numFmtId="0" fontId="4" fillId="3" borderId="45" xfId="0" applyFont="1" applyFill="1" applyBorder="1" applyAlignment="1">
      <alignment vertical="top"/>
    </xf>
    <xf numFmtId="0" fontId="4" fillId="3" borderId="19" xfId="0" applyFont="1" applyFill="1" applyBorder="1" applyAlignment="1">
      <alignment vertical="top"/>
    </xf>
    <xf numFmtId="0" fontId="19" fillId="0" borderId="19" xfId="0" applyFont="1" applyBorder="1" applyAlignment="1">
      <alignment vertical="top"/>
    </xf>
    <xf numFmtId="1" fontId="17" fillId="0" borderId="46" xfId="0" applyNumberFormat="1" applyFont="1" applyBorder="1" applyAlignment="1">
      <alignment vertical="top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2" fillId="0" borderId="0" xfId="0" applyFont="1"/>
    <xf numFmtId="0" fontId="25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9" fillId="3" borderId="19" xfId="0" applyFont="1" applyFill="1" applyBorder="1" applyAlignment="1">
      <alignment vertical="top"/>
    </xf>
    <xf numFmtId="0" fontId="8" fillId="3" borderId="1" xfId="0" applyFont="1" applyFill="1" applyBorder="1" applyAlignment="1">
      <alignment horizontal="left" vertical="center"/>
    </xf>
    <xf numFmtId="166" fontId="2" fillId="3" borderId="1" xfId="0" applyNumberFormat="1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right" vertical="center"/>
    </xf>
    <xf numFmtId="166" fontId="4" fillId="3" borderId="2" xfId="0" applyNumberFormat="1" applyFont="1" applyFill="1" applyBorder="1" applyAlignment="1">
      <alignment vertical="top"/>
    </xf>
    <xf numFmtId="166" fontId="17" fillId="3" borderId="12" xfId="0" applyNumberFormat="1" applyFont="1" applyFill="1" applyBorder="1" applyAlignment="1">
      <alignment vertical="top"/>
    </xf>
    <xf numFmtId="166" fontId="4" fillId="0" borderId="1" xfId="0" applyNumberFormat="1" applyFont="1" applyFill="1" applyBorder="1" applyAlignment="1">
      <alignment vertical="top"/>
    </xf>
    <xf numFmtId="166" fontId="1" fillId="0" borderId="1" xfId="0" applyNumberFormat="1" applyFont="1" applyFill="1" applyBorder="1" applyAlignment="1">
      <alignment vertical="top"/>
    </xf>
    <xf numFmtId="166" fontId="19" fillId="3" borderId="8" xfId="0" applyNumberFormat="1" applyFont="1" applyFill="1" applyBorder="1" applyAlignment="1">
      <alignment vertical="top"/>
    </xf>
    <xf numFmtId="166" fontId="1" fillId="2" borderId="25" xfId="0" applyNumberFormat="1" applyFont="1" applyFill="1" applyBorder="1" applyAlignment="1" applyProtection="1">
      <alignment vertical="top"/>
    </xf>
    <xf numFmtId="166" fontId="19" fillId="2" borderId="25" xfId="0" applyNumberFormat="1" applyFont="1" applyFill="1" applyBorder="1" applyAlignment="1" applyProtection="1">
      <alignment vertical="top"/>
    </xf>
    <xf numFmtId="167" fontId="4" fillId="3" borderId="50" xfId="0" applyNumberFormat="1" applyFont="1" applyFill="1" applyBorder="1" applyAlignment="1">
      <alignment vertical="top"/>
    </xf>
    <xf numFmtId="167" fontId="17" fillId="3" borderId="32" xfId="0" applyNumberFormat="1" applyFont="1" applyFill="1" applyBorder="1" applyAlignment="1">
      <alignment vertical="top"/>
    </xf>
    <xf numFmtId="167" fontId="4" fillId="3" borderId="45" xfId="0" applyNumberFormat="1" applyFont="1" applyFill="1" applyBorder="1" applyAlignment="1">
      <alignment vertical="top"/>
    </xf>
    <xf numFmtId="167" fontId="17" fillId="3" borderId="11" xfId="0" applyNumberFormat="1" applyFont="1" applyFill="1" applyBorder="1" applyAlignment="1">
      <alignment vertical="top"/>
    </xf>
    <xf numFmtId="167" fontId="1" fillId="0" borderId="19" xfId="0" applyNumberFormat="1" applyFont="1" applyFill="1" applyBorder="1" applyAlignment="1">
      <alignment vertical="top"/>
    </xf>
    <xf numFmtId="167" fontId="19" fillId="3" borderId="20" xfId="0" applyNumberFormat="1" applyFont="1" applyFill="1" applyBorder="1" applyAlignment="1">
      <alignment vertical="top"/>
    </xf>
    <xf numFmtId="167" fontId="1" fillId="0" borderId="47" xfId="0" applyNumberFormat="1" applyFont="1" applyFill="1" applyBorder="1" applyAlignment="1">
      <alignment vertical="top"/>
    </xf>
    <xf numFmtId="167" fontId="19" fillId="3" borderId="21" xfId="0" applyNumberFormat="1" applyFont="1" applyFill="1" applyBorder="1" applyAlignment="1">
      <alignment vertical="top"/>
    </xf>
    <xf numFmtId="167" fontId="4" fillId="3" borderId="19" xfId="0" applyNumberFormat="1" applyFont="1" applyFill="1" applyBorder="1" applyAlignment="1">
      <alignment vertical="top"/>
    </xf>
    <xf numFmtId="167" fontId="17" fillId="3" borderId="20" xfId="0" applyNumberFormat="1" applyFont="1" applyFill="1" applyBorder="1" applyAlignment="1">
      <alignment vertical="top"/>
    </xf>
    <xf numFmtId="167" fontId="1" fillId="2" borderId="25" xfId="0" applyNumberFormat="1" applyFont="1" applyFill="1" applyBorder="1" applyAlignment="1" applyProtection="1">
      <alignment vertical="top"/>
    </xf>
    <xf numFmtId="167" fontId="19" fillId="2" borderId="26" xfId="0" applyNumberFormat="1" applyFont="1" applyFill="1" applyBorder="1" applyAlignment="1" applyProtection="1">
      <alignment vertical="top"/>
    </xf>
    <xf numFmtId="166" fontId="8" fillId="3" borderId="1" xfId="0" applyNumberFormat="1" applyFont="1" applyFill="1" applyBorder="1" applyAlignment="1">
      <alignment horizontal="center" vertical="center"/>
    </xf>
    <xf numFmtId="166" fontId="26" fillId="3" borderId="2" xfId="0" applyNumberFormat="1" applyFont="1" applyFill="1" applyBorder="1" applyAlignment="1">
      <alignment vertical="top"/>
    </xf>
    <xf numFmtId="166" fontId="27" fillId="3" borderId="12" xfId="0" applyNumberFormat="1" applyFont="1" applyFill="1" applyBorder="1" applyAlignment="1">
      <alignment vertical="top"/>
    </xf>
    <xf numFmtId="167" fontId="26" fillId="3" borderId="50" xfId="0" applyNumberFormat="1" applyFont="1" applyFill="1" applyBorder="1" applyAlignment="1">
      <alignment vertical="top"/>
    </xf>
    <xf numFmtId="167" fontId="27" fillId="3" borderId="32" xfId="0" applyNumberFormat="1" applyFont="1" applyFill="1" applyBorder="1" applyAlignment="1">
      <alignment vertical="top"/>
    </xf>
    <xf numFmtId="167" fontId="26" fillId="3" borderId="45" xfId="0" applyNumberFormat="1" applyFont="1" applyFill="1" applyBorder="1" applyAlignment="1">
      <alignment vertical="top"/>
    </xf>
    <xf numFmtId="167" fontId="27" fillId="3" borderId="11" xfId="0" applyNumberFormat="1" applyFont="1" applyFill="1" applyBorder="1" applyAlignment="1">
      <alignment vertical="top"/>
    </xf>
    <xf numFmtId="166" fontId="29" fillId="3" borderId="8" xfId="0" applyNumberFormat="1" applyFont="1" applyFill="1" applyBorder="1" applyAlignment="1">
      <alignment vertical="top"/>
    </xf>
    <xf numFmtId="167" fontId="29" fillId="3" borderId="20" xfId="0" applyNumberFormat="1" applyFont="1" applyFill="1" applyBorder="1" applyAlignment="1">
      <alignment vertical="top"/>
    </xf>
    <xf numFmtId="167" fontId="29" fillId="3" borderId="21" xfId="0" applyNumberFormat="1" applyFont="1" applyFill="1" applyBorder="1" applyAlignment="1">
      <alignment vertical="top"/>
    </xf>
    <xf numFmtId="167" fontId="26" fillId="3" borderId="19" xfId="0" applyNumberFormat="1" applyFont="1" applyFill="1" applyBorder="1" applyAlignment="1">
      <alignment vertical="top"/>
    </xf>
    <xf numFmtId="167" fontId="27" fillId="3" borderId="20" xfId="0" applyNumberFormat="1" applyFont="1" applyFill="1" applyBorder="1" applyAlignment="1">
      <alignment vertical="top"/>
    </xf>
    <xf numFmtId="166" fontId="26" fillId="3" borderId="1" xfId="0" applyNumberFormat="1" applyFont="1" applyFill="1" applyBorder="1" applyAlignment="1">
      <alignment vertical="top"/>
    </xf>
    <xf numFmtId="166" fontId="28" fillId="3" borderId="1" xfId="0" applyNumberFormat="1" applyFont="1" applyFill="1" applyBorder="1" applyAlignment="1">
      <alignment vertical="top"/>
    </xf>
    <xf numFmtId="167" fontId="28" fillId="3" borderId="19" xfId="0" applyNumberFormat="1" applyFont="1" applyFill="1" applyBorder="1" applyAlignment="1">
      <alignment vertical="top"/>
    </xf>
    <xf numFmtId="167" fontId="28" fillId="3" borderId="47" xfId="0" applyNumberFormat="1" applyFont="1" applyFill="1" applyBorder="1" applyAlignment="1">
      <alignment vertical="top"/>
    </xf>
    <xf numFmtId="166" fontId="31" fillId="2" borderId="25" xfId="0" applyNumberFormat="1" applyFont="1" applyFill="1" applyBorder="1" applyAlignment="1" applyProtection="1">
      <alignment vertical="top"/>
    </xf>
    <xf numFmtId="166" fontId="30" fillId="2" borderId="25" xfId="0" applyNumberFormat="1" applyFont="1" applyFill="1" applyBorder="1" applyAlignment="1" applyProtection="1">
      <alignment vertical="top"/>
    </xf>
    <xf numFmtId="167" fontId="31" fillId="2" borderId="25" xfId="0" applyNumberFormat="1" applyFont="1" applyFill="1" applyBorder="1" applyAlignment="1" applyProtection="1">
      <alignment vertical="top"/>
    </xf>
    <xf numFmtId="167" fontId="30" fillId="2" borderId="26" xfId="0" applyNumberFormat="1" applyFont="1" applyFill="1" applyBorder="1" applyAlignment="1" applyProtection="1">
      <alignment vertical="top"/>
    </xf>
    <xf numFmtId="0" fontId="32" fillId="0" borderId="0" xfId="0" applyFont="1" applyFill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166" fontId="4" fillId="3" borderId="1" xfId="0" applyNumberFormat="1" applyFont="1" applyFill="1" applyBorder="1" applyAlignment="1">
      <alignment vertical="top"/>
    </xf>
    <xf numFmtId="166" fontId="1" fillId="3" borderId="1" xfId="0" applyNumberFormat="1" applyFont="1" applyFill="1" applyBorder="1" applyAlignment="1">
      <alignment vertical="top"/>
    </xf>
    <xf numFmtId="168" fontId="2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/>
    </xf>
    <xf numFmtId="0" fontId="16" fillId="2" borderId="4" xfId="0" applyNumberFormat="1" applyFont="1" applyFill="1" applyBorder="1" applyAlignment="1" applyProtection="1">
      <alignment horizontal="center" vertical="top"/>
    </xf>
    <xf numFmtId="0" fontId="16" fillId="2" borderId="5" xfId="0" applyNumberFormat="1" applyFont="1" applyFill="1" applyBorder="1" applyAlignment="1" applyProtection="1">
      <alignment horizontal="center" vertical="top"/>
    </xf>
    <xf numFmtId="0" fontId="16" fillId="2" borderId="6" xfId="0" applyNumberFormat="1" applyFont="1" applyFill="1" applyBorder="1" applyAlignment="1" applyProtection="1">
      <alignment horizontal="center" vertical="top"/>
    </xf>
    <xf numFmtId="49" fontId="15" fillId="3" borderId="49" xfId="0" applyNumberFormat="1" applyFont="1" applyFill="1" applyBorder="1" applyAlignment="1" applyProtection="1">
      <alignment horizontal="center" vertical="center" textRotation="90" wrapText="1"/>
    </xf>
    <xf numFmtId="49" fontId="15" fillId="3" borderId="16" xfId="0" applyNumberFormat="1" applyFont="1" applyFill="1" applyBorder="1" applyAlignment="1" applyProtection="1">
      <alignment horizontal="center" vertical="center" textRotation="90" wrapText="1"/>
    </xf>
    <xf numFmtId="49" fontId="15" fillId="3" borderId="24" xfId="0" applyNumberFormat="1" applyFont="1" applyFill="1" applyBorder="1" applyAlignment="1" applyProtection="1">
      <alignment horizontal="center" vertical="center" textRotation="90" wrapText="1"/>
    </xf>
    <xf numFmtId="0" fontId="16" fillId="3" borderId="19" xfId="0" applyFont="1" applyFill="1" applyBorder="1" applyAlignment="1">
      <alignment horizontal="center" vertical="center"/>
    </xf>
    <xf numFmtId="0" fontId="16" fillId="3" borderId="45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1" fontId="4" fillId="3" borderId="35" xfId="0" applyNumberFormat="1" applyFont="1" applyFill="1" applyBorder="1" applyAlignment="1" applyProtection="1">
      <alignment horizontal="center" vertical="center" wrapText="1"/>
    </xf>
    <xf numFmtId="1" fontId="4" fillId="3" borderId="37" xfId="0" applyNumberFormat="1" applyFont="1" applyFill="1" applyBorder="1" applyAlignment="1" applyProtection="1">
      <alignment horizontal="center" vertical="center" wrapText="1"/>
    </xf>
    <xf numFmtId="0" fontId="9" fillId="2" borderId="39" xfId="1" applyFont="1" applyFill="1" applyBorder="1" applyAlignment="1">
      <alignment horizontal="center" vertical="center" wrapText="1"/>
    </xf>
    <xf numFmtId="0" fontId="9" fillId="2" borderId="40" xfId="1" applyFont="1" applyFill="1" applyBorder="1" applyAlignment="1">
      <alignment horizontal="center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4" fillId="3" borderId="31" xfId="0" applyNumberFormat="1" applyFont="1" applyFill="1" applyBorder="1" applyAlignment="1" applyProtection="1">
      <alignment horizontal="center" vertical="top" wrapText="1"/>
    </xf>
    <xf numFmtId="0" fontId="4" fillId="3" borderId="3" xfId="0" applyNumberFormat="1" applyFont="1" applyFill="1" applyBorder="1" applyAlignment="1" applyProtection="1">
      <alignment horizontal="center" vertical="top" wrapText="1"/>
    </xf>
    <xf numFmtId="0" fontId="4" fillId="0" borderId="33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8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1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/>
    </xf>
    <xf numFmtId="0" fontId="4" fillId="0" borderId="21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49" fontId="4" fillId="0" borderId="43" xfId="0" applyNumberFormat="1" applyFont="1" applyFill="1" applyBorder="1" applyAlignment="1" applyProtection="1">
      <alignment horizontal="center" vertical="center" wrapText="1"/>
    </xf>
    <xf numFmtId="49" fontId="4" fillId="0" borderId="44" xfId="0" applyNumberFormat="1" applyFont="1" applyFill="1" applyBorder="1" applyAlignment="1" applyProtection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4" fillId="0" borderId="35" xfId="0" applyNumberFormat="1" applyFont="1" applyBorder="1" applyAlignment="1">
      <alignment horizontal="center" vertical="center" wrapText="1"/>
    </xf>
    <xf numFmtId="1" fontId="4" fillId="0" borderId="37" xfId="0" applyNumberFormat="1" applyFont="1" applyBorder="1" applyAlignment="1">
      <alignment horizontal="center" vertical="center" wrapText="1"/>
    </xf>
    <xf numFmtId="49" fontId="4" fillId="0" borderId="33" xfId="0" applyNumberFormat="1" applyFont="1" applyFill="1" applyBorder="1" applyAlignment="1" applyProtection="1">
      <alignment horizontal="center" vertical="center" wrapText="1"/>
    </xf>
    <xf numFmtId="49" fontId="4" fillId="0" borderId="22" xfId="0" applyNumberFormat="1" applyFont="1" applyFill="1" applyBorder="1" applyAlignment="1" applyProtection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top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3"/>
  <sheetViews>
    <sheetView topLeftCell="A35" zoomScaleNormal="100" workbookViewId="0">
      <selection activeCell="B57" sqref="B57"/>
    </sheetView>
  </sheetViews>
  <sheetFormatPr defaultRowHeight="14.4" x14ac:dyDescent="0.3"/>
  <cols>
    <col min="1" max="1" width="8.88671875" style="5" customWidth="1"/>
    <col min="2" max="2" width="7.6640625" style="5" customWidth="1"/>
    <col min="3" max="3" width="8.44140625" style="5" customWidth="1"/>
    <col min="4" max="4" width="32.33203125" style="5" customWidth="1"/>
    <col min="5" max="5" width="10.21875" style="5" customWidth="1"/>
    <col min="6" max="6" width="9.5546875" style="5" customWidth="1"/>
    <col min="7" max="7" width="7.6640625" style="5" customWidth="1"/>
    <col min="8" max="8" width="10.21875" style="5" customWidth="1"/>
    <col min="9" max="9" width="10.44140625" style="33" customWidth="1"/>
    <col min="10" max="10" width="12.109375" style="33" customWidth="1"/>
    <col min="11" max="11" width="11" style="33" customWidth="1"/>
    <col min="12" max="12" width="13.6640625" style="33" customWidth="1"/>
    <col min="13" max="13" width="8.88671875" style="13"/>
    <col min="14" max="14" width="10.5546875" hidden="1" customWidth="1"/>
    <col min="15" max="16" width="0" hidden="1" customWidth="1"/>
  </cols>
  <sheetData>
    <row r="1" spans="1:15" ht="15" thickBot="1" x14ac:dyDescent="0.35">
      <c r="A1" s="11"/>
      <c r="B1" s="11"/>
      <c r="C1" s="11"/>
      <c r="D1" s="11"/>
      <c r="E1" s="11"/>
      <c r="F1" s="11"/>
      <c r="G1" s="11"/>
      <c r="H1" s="11"/>
      <c r="I1" s="32"/>
      <c r="K1" s="32"/>
    </row>
    <row r="2" spans="1:15" ht="34.200000000000003" customHeight="1" thickBot="1" x14ac:dyDescent="0.35">
      <c r="A2" s="140" t="s">
        <v>23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2"/>
    </row>
    <row r="3" spans="1:15" ht="15" hidden="1" thickBot="1" x14ac:dyDescent="0.35">
      <c r="A3" s="11"/>
      <c r="B3" s="11"/>
      <c r="C3" s="11"/>
      <c r="D3" s="145" t="s">
        <v>1</v>
      </c>
      <c r="E3" s="146"/>
      <c r="F3" s="146"/>
      <c r="G3" s="147"/>
      <c r="H3" s="11"/>
      <c r="I3" s="32"/>
      <c r="K3" s="32"/>
    </row>
    <row r="4" spans="1:15" ht="15" thickBot="1" x14ac:dyDescent="0.35">
      <c r="A4" s="7"/>
      <c r="B4" s="7"/>
      <c r="C4" s="7"/>
      <c r="D4" s="148"/>
      <c r="E4" s="148"/>
      <c r="F4" s="7"/>
      <c r="G4" s="7"/>
      <c r="H4" s="7"/>
      <c r="I4" s="32"/>
      <c r="K4" s="32"/>
    </row>
    <row r="5" spans="1:15" s="21" customFormat="1" ht="13.5" customHeight="1" x14ac:dyDescent="0.3">
      <c r="A5" s="151" t="s">
        <v>4</v>
      </c>
      <c r="B5" s="153" t="s">
        <v>19</v>
      </c>
      <c r="C5" s="155" t="s">
        <v>21</v>
      </c>
      <c r="D5" s="161" t="s">
        <v>0</v>
      </c>
      <c r="E5" s="163" t="s">
        <v>61</v>
      </c>
      <c r="F5" s="165" t="s">
        <v>17</v>
      </c>
      <c r="G5" s="157" t="s">
        <v>18</v>
      </c>
      <c r="H5" s="159" t="s">
        <v>20</v>
      </c>
      <c r="I5" s="149" t="s">
        <v>37</v>
      </c>
      <c r="J5" s="143" t="s">
        <v>41</v>
      </c>
      <c r="K5" s="149" t="s">
        <v>35</v>
      </c>
      <c r="L5" s="143" t="s">
        <v>42</v>
      </c>
    </row>
    <row r="6" spans="1:15" s="21" customFormat="1" ht="94.2" customHeight="1" thickBot="1" x14ac:dyDescent="0.35">
      <c r="A6" s="152"/>
      <c r="B6" s="154"/>
      <c r="C6" s="156"/>
      <c r="D6" s="162"/>
      <c r="E6" s="164"/>
      <c r="F6" s="166"/>
      <c r="G6" s="158"/>
      <c r="H6" s="160"/>
      <c r="I6" s="150"/>
      <c r="J6" s="144"/>
      <c r="K6" s="150"/>
      <c r="L6" s="144"/>
    </row>
    <row r="7" spans="1:15" s="29" customFormat="1" ht="13.8" thickBot="1" x14ac:dyDescent="0.35">
      <c r="A7" s="30">
        <v>1</v>
      </c>
      <c r="B7" s="31">
        <f>A7+1</f>
        <v>2</v>
      </c>
      <c r="C7" s="23">
        <f t="shared" ref="C7:E7" si="0">B7+1</f>
        <v>3</v>
      </c>
      <c r="D7" s="24">
        <f t="shared" si="0"/>
        <v>4</v>
      </c>
      <c r="E7" s="25">
        <f t="shared" si="0"/>
        <v>5</v>
      </c>
      <c r="F7" s="37">
        <f>E7+1</f>
        <v>6</v>
      </c>
      <c r="G7" s="27">
        <f>F7+1</f>
        <v>7</v>
      </c>
      <c r="H7" s="28">
        <f>G7+1</f>
        <v>8</v>
      </c>
      <c r="I7" s="34">
        <f>F7+1</f>
        <v>7</v>
      </c>
      <c r="J7" s="35">
        <f>I7+1</f>
        <v>8</v>
      </c>
      <c r="K7" s="34">
        <f>H7+1</f>
        <v>9</v>
      </c>
      <c r="L7" s="35">
        <f>K7+1</f>
        <v>10</v>
      </c>
    </row>
    <row r="8" spans="1:15" s="59" customFormat="1" ht="16.2" x14ac:dyDescent="0.3">
      <c r="A8" s="133" t="s">
        <v>66</v>
      </c>
      <c r="B8" s="136" t="s">
        <v>47</v>
      </c>
      <c r="C8" s="68" t="s">
        <v>43</v>
      </c>
      <c r="D8" s="43" t="s">
        <v>10</v>
      </c>
      <c r="E8" s="69"/>
      <c r="F8" s="72"/>
      <c r="G8" s="63" t="s">
        <v>11</v>
      </c>
      <c r="H8" s="67">
        <f>E8</f>
        <v>0</v>
      </c>
      <c r="I8" s="85">
        <v>48</v>
      </c>
      <c r="J8" s="86">
        <f t="shared" ref="J8:J17" si="1">H8*I8</f>
        <v>0</v>
      </c>
      <c r="K8" s="92">
        <f>I8*1.95583</f>
        <v>93.879840000000002</v>
      </c>
      <c r="L8" s="93">
        <f>H8*K8</f>
        <v>0</v>
      </c>
      <c r="M8" s="64"/>
      <c r="N8" s="58" t="e">
        <f t="shared" ref="N8:N18" si="2">L8/J8</f>
        <v>#DIV/0!</v>
      </c>
      <c r="O8" s="64"/>
    </row>
    <row r="9" spans="1:15" s="59" customFormat="1" ht="16.2" x14ac:dyDescent="0.3">
      <c r="A9" s="134"/>
      <c r="B9" s="137"/>
      <c r="C9" s="68" t="s">
        <v>43</v>
      </c>
      <c r="D9" s="43" t="s">
        <v>12</v>
      </c>
      <c r="E9" s="69">
        <v>10</v>
      </c>
      <c r="F9" s="72"/>
      <c r="G9" s="63" t="s">
        <v>11</v>
      </c>
      <c r="H9" s="67">
        <f>E9</f>
        <v>10</v>
      </c>
      <c r="I9" s="87">
        <v>43</v>
      </c>
      <c r="J9" s="86">
        <f>H9*I9</f>
        <v>430</v>
      </c>
      <c r="K9" s="94">
        <f t="shared" ref="K9:K18" si="3">I9*1.95583</f>
        <v>84.10069</v>
      </c>
      <c r="L9" s="95">
        <f>H9*K9</f>
        <v>841.00689999999997</v>
      </c>
      <c r="M9" s="64"/>
      <c r="N9" s="58">
        <f t="shared" si="2"/>
        <v>1.95583</v>
      </c>
      <c r="O9" s="64"/>
    </row>
    <row r="10" spans="1:15" s="59" customFormat="1" ht="16.2" x14ac:dyDescent="0.3">
      <c r="A10" s="134"/>
      <c r="B10" s="137"/>
      <c r="C10" s="68" t="s">
        <v>43</v>
      </c>
      <c r="D10" s="44" t="s">
        <v>33</v>
      </c>
      <c r="E10" s="70">
        <v>12</v>
      </c>
      <c r="F10" s="66">
        <v>0.6</v>
      </c>
      <c r="G10" s="63" t="s">
        <v>13</v>
      </c>
      <c r="H10" s="67">
        <f>ROUND(E10/F10,0)</f>
        <v>20</v>
      </c>
      <c r="I10" s="87">
        <v>23</v>
      </c>
      <c r="J10" s="86">
        <f t="shared" si="1"/>
        <v>460</v>
      </c>
      <c r="K10" s="94">
        <f t="shared" si="3"/>
        <v>44.984090000000002</v>
      </c>
      <c r="L10" s="95">
        <f t="shared" ref="L10:L18" si="4">H10*K10</f>
        <v>899.68180000000007</v>
      </c>
      <c r="M10" s="64"/>
      <c r="N10" s="58">
        <f t="shared" si="2"/>
        <v>1.9558300000000002</v>
      </c>
      <c r="O10" s="64"/>
    </row>
    <row r="11" spans="1:15" s="59" customFormat="1" ht="16.2" x14ac:dyDescent="0.3">
      <c r="A11" s="134"/>
      <c r="B11" s="136"/>
      <c r="C11" s="68" t="s">
        <v>43</v>
      </c>
      <c r="D11" s="44" t="s">
        <v>14</v>
      </c>
      <c r="E11" s="70">
        <v>38</v>
      </c>
      <c r="F11" s="66">
        <v>0.6</v>
      </c>
      <c r="G11" s="63" t="s">
        <v>13</v>
      </c>
      <c r="H11" s="67">
        <f>ROUND(E11/F11,0)</f>
        <v>63</v>
      </c>
      <c r="I11" s="87">
        <v>19</v>
      </c>
      <c r="J11" s="86">
        <f t="shared" si="1"/>
        <v>1197</v>
      </c>
      <c r="K11" s="94">
        <f t="shared" si="3"/>
        <v>37.160769999999999</v>
      </c>
      <c r="L11" s="95">
        <f t="shared" si="4"/>
        <v>2341.12851</v>
      </c>
      <c r="M11" s="64"/>
      <c r="N11" s="58">
        <f t="shared" si="2"/>
        <v>1.95583</v>
      </c>
      <c r="O11" s="64"/>
    </row>
    <row r="12" spans="1:15" s="59" customFormat="1" ht="16.2" x14ac:dyDescent="0.3">
      <c r="A12" s="134"/>
      <c r="B12" s="136"/>
      <c r="C12" s="68" t="s">
        <v>43</v>
      </c>
      <c r="D12" s="65" t="s">
        <v>44</v>
      </c>
      <c r="E12" s="69">
        <v>75</v>
      </c>
      <c r="F12" s="72"/>
      <c r="G12" s="63" t="s">
        <v>11</v>
      </c>
      <c r="H12" s="67">
        <f>E12</f>
        <v>75</v>
      </c>
      <c r="I12" s="87">
        <v>43</v>
      </c>
      <c r="J12" s="86">
        <f t="shared" si="1"/>
        <v>3225</v>
      </c>
      <c r="K12" s="94">
        <f t="shared" si="3"/>
        <v>84.10069</v>
      </c>
      <c r="L12" s="95">
        <f t="shared" si="4"/>
        <v>6307.5517499999996</v>
      </c>
      <c r="M12" s="64"/>
      <c r="N12" s="58"/>
      <c r="O12" s="64"/>
    </row>
    <row r="13" spans="1:15" s="59" customFormat="1" ht="16.2" x14ac:dyDescent="0.3">
      <c r="A13" s="134"/>
      <c r="B13" s="136"/>
      <c r="C13" s="68" t="s">
        <v>43</v>
      </c>
      <c r="D13" s="65" t="s">
        <v>45</v>
      </c>
      <c r="E13" s="69">
        <v>75</v>
      </c>
      <c r="F13" s="72"/>
      <c r="G13" s="63" t="s">
        <v>11</v>
      </c>
      <c r="H13" s="67">
        <f>E13</f>
        <v>75</v>
      </c>
      <c r="I13" s="87">
        <v>43</v>
      </c>
      <c r="J13" s="86">
        <f t="shared" si="1"/>
        <v>3225</v>
      </c>
      <c r="K13" s="94">
        <f t="shared" si="3"/>
        <v>84.10069</v>
      </c>
      <c r="L13" s="95">
        <f t="shared" si="4"/>
        <v>6307.5517499999996</v>
      </c>
      <c r="M13" s="64"/>
      <c r="N13" s="58"/>
      <c r="O13" s="64"/>
    </row>
    <row r="14" spans="1:15" s="59" customFormat="1" ht="16.2" x14ac:dyDescent="0.3">
      <c r="A14" s="134"/>
      <c r="B14" s="136"/>
      <c r="C14" s="68" t="s">
        <v>43</v>
      </c>
      <c r="D14" s="44" t="s">
        <v>15</v>
      </c>
      <c r="E14" s="70">
        <v>5</v>
      </c>
      <c r="F14" s="66">
        <v>0.6</v>
      </c>
      <c r="G14" s="63" t="s">
        <v>13</v>
      </c>
      <c r="H14" s="67">
        <f>ROUND(E14/F14,0)</f>
        <v>8</v>
      </c>
      <c r="I14" s="87">
        <v>17</v>
      </c>
      <c r="J14" s="86">
        <f t="shared" si="1"/>
        <v>136</v>
      </c>
      <c r="K14" s="94">
        <f t="shared" si="3"/>
        <v>33.249110000000002</v>
      </c>
      <c r="L14" s="95">
        <f t="shared" si="4"/>
        <v>265.99288000000001</v>
      </c>
      <c r="M14" s="64"/>
      <c r="N14" s="58">
        <f t="shared" si="2"/>
        <v>1.9558300000000002</v>
      </c>
      <c r="O14" s="64"/>
    </row>
    <row r="15" spans="1:15" s="59" customFormat="1" ht="16.2" x14ac:dyDescent="0.3">
      <c r="A15" s="134"/>
      <c r="B15" s="136"/>
      <c r="C15" s="68" t="s">
        <v>43</v>
      </c>
      <c r="D15" s="65" t="s">
        <v>46</v>
      </c>
      <c r="E15" s="69">
        <v>14</v>
      </c>
      <c r="F15" s="72"/>
      <c r="G15" s="63" t="s">
        <v>11</v>
      </c>
      <c r="H15" s="67">
        <f>E15</f>
        <v>14</v>
      </c>
      <c r="I15" s="87">
        <v>43</v>
      </c>
      <c r="J15" s="86">
        <f t="shared" si="1"/>
        <v>602</v>
      </c>
      <c r="K15" s="94">
        <f t="shared" si="3"/>
        <v>84.10069</v>
      </c>
      <c r="L15" s="95">
        <f t="shared" si="4"/>
        <v>1177.40966</v>
      </c>
      <c r="M15" s="64"/>
      <c r="N15" s="58"/>
      <c r="O15" s="64"/>
    </row>
    <row r="16" spans="1:15" s="59" customFormat="1" ht="16.2" x14ac:dyDescent="0.3">
      <c r="A16" s="134"/>
      <c r="B16" s="136"/>
      <c r="C16" s="68" t="s">
        <v>43</v>
      </c>
      <c r="D16" s="43" t="s">
        <v>34</v>
      </c>
      <c r="E16" s="69">
        <v>222</v>
      </c>
      <c r="F16" s="72"/>
      <c r="G16" s="63" t="s">
        <v>11</v>
      </c>
      <c r="H16" s="67">
        <f>E16</f>
        <v>222</v>
      </c>
      <c r="I16" s="87">
        <v>39</v>
      </c>
      <c r="J16" s="86">
        <f t="shared" si="1"/>
        <v>8658</v>
      </c>
      <c r="K16" s="94">
        <f t="shared" si="3"/>
        <v>76.277370000000005</v>
      </c>
      <c r="L16" s="95">
        <f t="shared" si="4"/>
        <v>16933.576140000001</v>
      </c>
      <c r="M16" s="64"/>
      <c r="N16" s="58">
        <f t="shared" si="2"/>
        <v>1.9558300000000002</v>
      </c>
      <c r="O16" s="64"/>
    </row>
    <row r="17" spans="1:15" s="59" customFormat="1" ht="16.2" x14ac:dyDescent="0.3">
      <c r="A17" s="134"/>
      <c r="B17" s="136"/>
      <c r="C17" s="68" t="s">
        <v>43</v>
      </c>
      <c r="D17" s="44" t="s">
        <v>24</v>
      </c>
      <c r="E17" s="70">
        <v>100</v>
      </c>
      <c r="F17" s="66">
        <v>0.6</v>
      </c>
      <c r="G17" s="63" t="s">
        <v>13</v>
      </c>
      <c r="H17" s="67">
        <f>ROUND(E17/F17,0)</f>
        <v>167</v>
      </c>
      <c r="I17" s="126">
        <v>12</v>
      </c>
      <c r="J17" s="86">
        <f t="shared" si="1"/>
        <v>2004</v>
      </c>
      <c r="K17" s="94">
        <f t="shared" si="3"/>
        <v>23.46996</v>
      </c>
      <c r="L17" s="95">
        <f t="shared" si="4"/>
        <v>3919.4833200000003</v>
      </c>
      <c r="M17" s="64"/>
      <c r="N17" s="58">
        <f t="shared" si="2"/>
        <v>1.9558300000000002</v>
      </c>
      <c r="O17" s="64"/>
    </row>
    <row r="18" spans="1:15" s="59" customFormat="1" ht="16.2" x14ac:dyDescent="0.3">
      <c r="A18" s="134"/>
      <c r="B18" s="136"/>
      <c r="C18" s="68" t="s">
        <v>43</v>
      </c>
      <c r="D18" s="44" t="s">
        <v>16</v>
      </c>
      <c r="E18" s="70">
        <v>100</v>
      </c>
      <c r="F18" s="66">
        <v>0.55000000000000004</v>
      </c>
      <c r="G18" s="63" t="s">
        <v>13</v>
      </c>
      <c r="H18" s="67">
        <f>ROUND(E18/F18,0)</f>
        <v>182</v>
      </c>
      <c r="I18" s="126">
        <v>12</v>
      </c>
      <c r="J18" s="86">
        <f>H18*I18</f>
        <v>2184</v>
      </c>
      <c r="K18" s="94">
        <f t="shared" si="3"/>
        <v>23.46996</v>
      </c>
      <c r="L18" s="95">
        <f t="shared" si="4"/>
        <v>4271.5327200000002</v>
      </c>
      <c r="M18" s="64"/>
      <c r="N18" s="58">
        <f t="shared" si="2"/>
        <v>1.9558300000000002</v>
      </c>
      <c r="O18" s="64"/>
    </row>
    <row r="19" spans="1:15" s="59" customFormat="1" x14ac:dyDescent="0.3">
      <c r="A19" s="134"/>
      <c r="B19" s="136"/>
      <c r="C19" s="138" t="s">
        <v>48</v>
      </c>
      <c r="D19" s="139"/>
      <c r="E19" s="80">
        <f>SUM(E8:E18)</f>
        <v>651</v>
      </c>
      <c r="F19" s="51"/>
      <c r="G19" s="71"/>
      <c r="H19" s="38"/>
      <c r="I19" s="88"/>
      <c r="J19" s="89">
        <f>SUM(J8:J18)</f>
        <v>22121</v>
      </c>
      <c r="K19" s="96"/>
      <c r="L19" s="97">
        <f>SUM(L8:L18)</f>
        <v>43264.915430000008</v>
      </c>
      <c r="M19" s="64"/>
      <c r="N19" s="58">
        <f>L19/J19</f>
        <v>1.9558300000000004</v>
      </c>
      <c r="O19" s="64"/>
    </row>
    <row r="20" spans="1:15" s="59" customFormat="1" ht="16.2" x14ac:dyDescent="0.3">
      <c r="A20" s="134"/>
      <c r="B20" s="136" t="s">
        <v>49</v>
      </c>
      <c r="C20" s="68" t="s">
        <v>43</v>
      </c>
      <c r="D20" s="43" t="s">
        <v>10</v>
      </c>
      <c r="E20" s="69"/>
      <c r="F20" s="72"/>
      <c r="G20" s="63" t="s">
        <v>11</v>
      </c>
      <c r="H20" s="67">
        <f>E20</f>
        <v>0</v>
      </c>
      <c r="I20" s="85">
        <v>48</v>
      </c>
      <c r="J20" s="86">
        <f t="shared" ref="J20:J29" si="5">H20*I20</f>
        <v>0</v>
      </c>
      <c r="K20" s="94">
        <f>I20*1.95583</f>
        <v>93.879840000000002</v>
      </c>
      <c r="L20" s="95">
        <f>H20*K20</f>
        <v>0</v>
      </c>
      <c r="M20" s="64"/>
      <c r="N20" s="58" t="e">
        <f t="shared" ref="N20:N23" si="6">L20/J20</f>
        <v>#DIV/0!</v>
      </c>
      <c r="O20" s="64"/>
    </row>
    <row r="21" spans="1:15" s="59" customFormat="1" ht="16.2" x14ac:dyDescent="0.3">
      <c r="A21" s="134"/>
      <c r="B21" s="137"/>
      <c r="C21" s="68" t="s">
        <v>43</v>
      </c>
      <c r="D21" s="43" t="s">
        <v>12</v>
      </c>
      <c r="E21" s="69">
        <v>2</v>
      </c>
      <c r="F21" s="72"/>
      <c r="G21" s="63" t="s">
        <v>11</v>
      </c>
      <c r="H21" s="67">
        <f>E21</f>
        <v>2</v>
      </c>
      <c r="I21" s="87">
        <v>43</v>
      </c>
      <c r="J21" s="86">
        <f t="shared" si="5"/>
        <v>86</v>
      </c>
      <c r="K21" s="94">
        <f t="shared" ref="K21:K30" si="7">I21*1.95583</f>
        <v>84.10069</v>
      </c>
      <c r="L21" s="95">
        <f t="shared" ref="L21:L30" si="8">H21*K21</f>
        <v>168.20138</v>
      </c>
      <c r="M21" s="64"/>
      <c r="N21" s="58">
        <f t="shared" si="6"/>
        <v>1.95583</v>
      </c>
      <c r="O21" s="64"/>
    </row>
    <row r="22" spans="1:15" s="59" customFormat="1" ht="16.2" x14ac:dyDescent="0.3">
      <c r="A22" s="134"/>
      <c r="B22" s="137"/>
      <c r="C22" s="68" t="s">
        <v>43</v>
      </c>
      <c r="D22" s="44" t="s">
        <v>33</v>
      </c>
      <c r="E22" s="70">
        <v>3</v>
      </c>
      <c r="F22" s="66">
        <v>0.6</v>
      </c>
      <c r="G22" s="63" t="s">
        <v>13</v>
      </c>
      <c r="H22" s="67">
        <f>ROUND(E22/F22,0)</f>
        <v>5</v>
      </c>
      <c r="I22" s="87">
        <v>23</v>
      </c>
      <c r="J22" s="86">
        <f t="shared" si="5"/>
        <v>115</v>
      </c>
      <c r="K22" s="94">
        <f t="shared" si="7"/>
        <v>44.984090000000002</v>
      </c>
      <c r="L22" s="95">
        <f t="shared" si="8"/>
        <v>224.92045000000002</v>
      </c>
      <c r="M22" s="64"/>
      <c r="N22" s="58">
        <f t="shared" si="6"/>
        <v>1.9558300000000002</v>
      </c>
      <c r="O22" s="64"/>
    </row>
    <row r="23" spans="1:15" s="59" customFormat="1" ht="16.2" x14ac:dyDescent="0.3">
      <c r="A23" s="134"/>
      <c r="B23" s="136"/>
      <c r="C23" s="68" t="s">
        <v>43</v>
      </c>
      <c r="D23" s="44" t="s">
        <v>14</v>
      </c>
      <c r="E23" s="70">
        <v>16</v>
      </c>
      <c r="F23" s="66">
        <v>0.6</v>
      </c>
      <c r="G23" s="63" t="s">
        <v>13</v>
      </c>
      <c r="H23" s="67">
        <f>ROUND(E23/F23,0)</f>
        <v>27</v>
      </c>
      <c r="I23" s="87">
        <v>19</v>
      </c>
      <c r="J23" s="86">
        <f t="shared" si="5"/>
        <v>513</v>
      </c>
      <c r="K23" s="94">
        <f t="shared" si="7"/>
        <v>37.160769999999999</v>
      </c>
      <c r="L23" s="95">
        <f t="shared" si="8"/>
        <v>1003.34079</v>
      </c>
      <c r="M23" s="64"/>
      <c r="N23" s="58">
        <f t="shared" si="6"/>
        <v>1.95583</v>
      </c>
      <c r="O23" s="64"/>
    </row>
    <row r="24" spans="1:15" s="59" customFormat="1" ht="16.2" x14ac:dyDescent="0.3">
      <c r="A24" s="134"/>
      <c r="B24" s="136"/>
      <c r="C24" s="68" t="s">
        <v>43</v>
      </c>
      <c r="D24" s="65" t="s">
        <v>44</v>
      </c>
      <c r="E24" s="69">
        <v>20</v>
      </c>
      <c r="F24" s="72"/>
      <c r="G24" s="63" t="s">
        <v>11</v>
      </c>
      <c r="H24" s="67">
        <f>E24</f>
        <v>20</v>
      </c>
      <c r="I24" s="87">
        <v>43</v>
      </c>
      <c r="J24" s="86">
        <f t="shared" si="5"/>
        <v>860</v>
      </c>
      <c r="K24" s="94">
        <f t="shared" si="7"/>
        <v>84.10069</v>
      </c>
      <c r="L24" s="95">
        <f t="shared" si="8"/>
        <v>1682.0137999999999</v>
      </c>
      <c r="M24" s="64"/>
      <c r="N24" s="58"/>
      <c r="O24" s="64"/>
    </row>
    <row r="25" spans="1:15" s="59" customFormat="1" ht="16.2" x14ac:dyDescent="0.3">
      <c r="A25" s="134"/>
      <c r="B25" s="136"/>
      <c r="C25" s="68" t="s">
        <v>43</v>
      </c>
      <c r="D25" s="65" t="s">
        <v>45</v>
      </c>
      <c r="E25" s="69">
        <v>20</v>
      </c>
      <c r="F25" s="72"/>
      <c r="G25" s="63" t="s">
        <v>11</v>
      </c>
      <c r="H25" s="67">
        <f>E25</f>
        <v>20</v>
      </c>
      <c r="I25" s="87">
        <v>43</v>
      </c>
      <c r="J25" s="86">
        <f t="shared" si="5"/>
        <v>860</v>
      </c>
      <c r="K25" s="94">
        <f t="shared" si="7"/>
        <v>84.10069</v>
      </c>
      <c r="L25" s="95">
        <f t="shared" si="8"/>
        <v>1682.0137999999999</v>
      </c>
      <c r="M25" s="64"/>
      <c r="N25" s="58"/>
      <c r="O25" s="64"/>
    </row>
    <row r="26" spans="1:15" s="59" customFormat="1" ht="16.2" x14ac:dyDescent="0.3">
      <c r="A26" s="134"/>
      <c r="B26" s="136"/>
      <c r="C26" s="68" t="s">
        <v>43</v>
      </c>
      <c r="D26" s="44" t="s">
        <v>15</v>
      </c>
      <c r="E26" s="70">
        <v>1</v>
      </c>
      <c r="F26" s="66">
        <v>0.6</v>
      </c>
      <c r="G26" s="63" t="s">
        <v>13</v>
      </c>
      <c r="H26" s="67">
        <f>ROUND(E26/F26,0)</f>
        <v>2</v>
      </c>
      <c r="I26" s="87">
        <v>17</v>
      </c>
      <c r="J26" s="86">
        <f t="shared" si="5"/>
        <v>34</v>
      </c>
      <c r="K26" s="94">
        <f t="shared" si="7"/>
        <v>33.249110000000002</v>
      </c>
      <c r="L26" s="95">
        <f t="shared" si="8"/>
        <v>66.498220000000003</v>
      </c>
      <c r="M26" s="64"/>
      <c r="N26" s="58">
        <f t="shared" ref="N26" si="9">L26/J26</f>
        <v>1.9558300000000002</v>
      </c>
      <c r="O26" s="64"/>
    </row>
    <row r="27" spans="1:15" s="59" customFormat="1" ht="16.2" x14ac:dyDescent="0.3">
      <c r="A27" s="134"/>
      <c r="B27" s="136"/>
      <c r="C27" s="68" t="s">
        <v>43</v>
      </c>
      <c r="D27" s="65" t="s">
        <v>46</v>
      </c>
      <c r="E27" s="69">
        <v>5</v>
      </c>
      <c r="F27" s="72"/>
      <c r="G27" s="63" t="s">
        <v>11</v>
      </c>
      <c r="H27" s="67">
        <f>E27</f>
        <v>5</v>
      </c>
      <c r="I27" s="87">
        <v>43</v>
      </c>
      <c r="J27" s="86">
        <f t="shared" si="5"/>
        <v>215</v>
      </c>
      <c r="K27" s="94">
        <f t="shared" si="7"/>
        <v>84.10069</v>
      </c>
      <c r="L27" s="95">
        <f t="shared" si="8"/>
        <v>420.50344999999999</v>
      </c>
      <c r="M27" s="64"/>
      <c r="N27" s="58"/>
      <c r="O27" s="64"/>
    </row>
    <row r="28" spans="1:15" s="59" customFormat="1" ht="16.2" x14ac:dyDescent="0.3">
      <c r="A28" s="134"/>
      <c r="B28" s="136"/>
      <c r="C28" s="68" t="s">
        <v>43</v>
      </c>
      <c r="D28" s="43" t="s">
        <v>34</v>
      </c>
      <c r="E28" s="69">
        <v>59</v>
      </c>
      <c r="F28" s="72"/>
      <c r="G28" s="63" t="s">
        <v>11</v>
      </c>
      <c r="H28" s="67">
        <f>E28</f>
        <v>59</v>
      </c>
      <c r="I28" s="87">
        <v>39</v>
      </c>
      <c r="J28" s="86">
        <f t="shared" si="5"/>
        <v>2301</v>
      </c>
      <c r="K28" s="94">
        <f t="shared" si="7"/>
        <v>76.277370000000005</v>
      </c>
      <c r="L28" s="95">
        <f t="shared" si="8"/>
        <v>4500.3648300000004</v>
      </c>
      <c r="M28" s="64"/>
      <c r="N28" s="58">
        <f t="shared" ref="N28:N30" si="10">L28/J28</f>
        <v>1.9558300000000002</v>
      </c>
      <c r="O28" s="64"/>
    </row>
    <row r="29" spans="1:15" s="59" customFormat="1" ht="16.2" x14ac:dyDescent="0.3">
      <c r="A29" s="134"/>
      <c r="B29" s="136"/>
      <c r="C29" s="68" t="s">
        <v>43</v>
      </c>
      <c r="D29" s="44" t="s">
        <v>24</v>
      </c>
      <c r="E29" s="70">
        <v>30</v>
      </c>
      <c r="F29" s="66">
        <v>0.6</v>
      </c>
      <c r="G29" s="63" t="s">
        <v>13</v>
      </c>
      <c r="H29" s="67">
        <f>ROUND(E29/F29,0)</f>
        <v>50</v>
      </c>
      <c r="I29" s="126">
        <v>12</v>
      </c>
      <c r="J29" s="86">
        <f t="shared" si="5"/>
        <v>600</v>
      </c>
      <c r="K29" s="94">
        <f t="shared" si="7"/>
        <v>23.46996</v>
      </c>
      <c r="L29" s="95">
        <f t="shared" si="8"/>
        <v>1173.498</v>
      </c>
      <c r="M29" s="64"/>
      <c r="N29" s="58">
        <f t="shared" si="10"/>
        <v>1.9558300000000002</v>
      </c>
      <c r="O29" s="64"/>
    </row>
    <row r="30" spans="1:15" s="59" customFormat="1" ht="16.2" x14ac:dyDescent="0.3">
      <c r="A30" s="134"/>
      <c r="B30" s="136"/>
      <c r="C30" s="68" t="s">
        <v>43</v>
      </c>
      <c r="D30" s="44" t="s">
        <v>16</v>
      </c>
      <c r="E30" s="70">
        <v>30</v>
      </c>
      <c r="F30" s="66">
        <v>0.55000000000000004</v>
      </c>
      <c r="G30" s="63" t="s">
        <v>13</v>
      </c>
      <c r="H30" s="67">
        <f>ROUND(E30/F30,0)</f>
        <v>55</v>
      </c>
      <c r="I30" s="126">
        <v>12</v>
      </c>
      <c r="J30" s="86">
        <f>H30*I30</f>
        <v>660</v>
      </c>
      <c r="K30" s="94">
        <f t="shared" si="7"/>
        <v>23.46996</v>
      </c>
      <c r="L30" s="95">
        <f t="shared" si="8"/>
        <v>1290.8478</v>
      </c>
      <c r="M30" s="64"/>
      <c r="N30" s="58">
        <f t="shared" si="10"/>
        <v>1.95583</v>
      </c>
      <c r="O30" s="64"/>
    </row>
    <row r="31" spans="1:15" s="59" customFormat="1" x14ac:dyDescent="0.3">
      <c r="A31" s="134"/>
      <c r="B31" s="136"/>
      <c r="C31" s="138" t="s">
        <v>50</v>
      </c>
      <c r="D31" s="139"/>
      <c r="E31" s="71">
        <f>SUM(E20:E30)</f>
        <v>186</v>
      </c>
      <c r="F31" s="51"/>
      <c r="G31" s="71"/>
      <c r="H31" s="38"/>
      <c r="I31" s="127"/>
      <c r="J31" s="89">
        <f>SUM(J20:J30)</f>
        <v>6244</v>
      </c>
      <c r="K31" s="96"/>
      <c r="L31" s="97">
        <f>SUM(L20:L30)</f>
        <v>12212.202519999999</v>
      </c>
      <c r="M31" s="64"/>
      <c r="N31" s="58">
        <f>L31/J31</f>
        <v>1.9558299999999997</v>
      </c>
      <c r="O31" s="64"/>
    </row>
    <row r="32" spans="1:15" s="59" customFormat="1" ht="16.2" x14ac:dyDescent="0.3">
      <c r="A32" s="134"/>
      <c r="B32" s="136" t="s">
        <v>51</v>
      </c>
      <c r="C32" s="68" t="s">
        <v>43</v>
      </c>
      <c r="D32" s="43" t="s">
        <v>10</v>
      </c>
      <c r="E32" s="69">
        <v>0</v>
      </c>
      <c r="F32" s="72"/>
      <c r="G32" s="63" t="s">
        <v>11</v>
      </c>
      <c r="H32" s="67">
        <f>E32</f>
        <v>0</v>
      </c>
      <c r="I32" s="85">
        <v>48</v>
      </c>
      <c r="J32" s="86">
        <f t="shared" ref="J32:J41" si="11">H32*I32</f>
        <v>0</v>
      </c>
      <c r="K32" s="94">
        <f>I32*1.95583</f>
        <v>93.879840000000002</v>
      </c>
      <c r="L32" s="95">
        <f>H32*K32</f>
        <v>0</v>
      </c>
      <c r="M32" s="64"/>
      <c r="N32" s="58" t="e">
        <f t="shared" ref="N32:N35" si="12">L32/J32</f>
        <v>#DIV/0!</v>
      </c>
      <c r="O32" s="64"/>
    </row>
    <row r="33" spans="1:15" s="59" customFormat="1" ht="16.2" x14ac:dyDescent="0.3">
      <c r="A33" s="134"/>
      <c r="B33" s="137"/>
      <c r="C33" s="68" t="s">
        <v>43</v>
      </c>
      <c r="D33" s="43" t="s">
        <v>12</v>
      </c>
      <c r="E33" s="69">
        <v>20</v>
      </c>
      <c r="F33" s="72"/>
      <c r="G33" s="63" t="s">
        <v>11</v>
      </c>
      <c r="H33" s="67">
        <f>E33</f>
        <v>20</v>
      </c>
      <c r="I33" s="126">
        <v>43</v>
      </c>
      <c r="J33" s="86">
        <f t="shared" si="11"/>
        <v>860</v>
      </c>
      <c r="K33" s="94">
        <f t="shared" ref="K33:K42" si="13">I33*1.95583</f>
        <v>84.10069</v>
      </c>
      <c r="L33" s="95">
        <f t="shared" ref="L33:L42" si="14">H33*K33</f>
        <v>1682.0137999999999</v>
      </c>
      <c r="M33" s="64"/>
      <c r="N33" s="58">
        <f t="shared" si="12"/>
        <v>1.95583</v>
      </c>
      <c r="O33" s="64"/>
    </row>
    <row r="34" spans="1:15" s="59" customFormat="1" ht="16.2" x14ac:dyDescent="0.3">
      <c r="A34" s="134"/>
      <c r="B34" s="137"/>
      <c r="C34" s="68" t="s">
        <v>43</v>
      </c>
      <c r="D34" s="44" t="s">
        <v>33</v>
      </c>
      <c r="E34" s="70">
        <v>30</v>
      </c>
      <c r="F34" s="66">
        <v>0.6</v>
      </c>
      <c r="G34" s="63" t="s">
        <v>13</v>
      </c>
      <c r="H34" s="67">
        <f>ROUND(E34/F34,0)</f>
        <v>50</v>
      </c>
      <c r="I34" s="126">
        <v>23</v>
      </c>
      <c r="J34" s="86">
        <f t="shared" si="11"/>
        <v>1150</v>
      </c>
      <c r="K34" s="94">
        <f t="shared" si="13"/>
        <v>44.984090000000002</v>
      </c>
      <c r="L34" s="95">
        <f t="shared" si="14"/>
        <v>2249.2045000000003</v>
      </c>
      <c r="M34" s="64"/>
      <c r="N34" s="58">
        <f t="shared" si="12"/>
        <v>1.9558300000000002</v>
      </c>
      <c r="O34" s="64"/>
    </row>
    <row r="35" spans="1:15" s="59" customFormat="1" ht="16.2" x14ac:dyDescent="0.3">
      <c r="A35" s="134"/>
      <c r="B35" s="136"/>
      <c r="C35" s="68" t="s">
        <v>43</v>
      </c>
      <c r="D35" s="44" t="s">
        <v>14</v>
      </c>
      <c r="E35" s="70">
        <v>50</v>
      </c>
      <c r="F35" s="66">
        <v>0.6</v>
      </c>
      <c r="G35" s="63" t="s">
        <v>13</v>
      </c>
      <c r="H35" s="67">
        <f>ROUND(E35/F35,0)</f>
        <v>83</v>
      </c>
      <c r="I35" s="126">
        <v>19</v>
      </c>
      <c r="J35" s="86">
        <f t="shared" si="11"/>
        <v>1577</v>
      </c>
      <c r="K35" s="94">
        <f t="shared" si="13"/>
        <v>37.160769999999999</v>
      </c>
      <c r="L35" s="95">
        <f t="shared" si="14"/>
        <v>3084.3439100000001</v>
      </c>
      <c r="M35" s="64"/>
      <c r="N35" s="58">
        <f t="shared" si="12"/>
        <v>1.95583</v>
      </c>
      <c r="O35" s="64"/>
    </row>
    <row r="36" spans="1:15" s="59" customFormat="1" ht="16.2" x14ac:dyDescent="0.3">
      <c r="A36" s="134"/>
      <c r="B36" s="136"/>
      <c r="C36" s="68" t="s">
        <v>43</v>
      </c>
      <c r="D36" s="65" t="s">
        <v>44</v>
      </c>
      <c r="E36" s="69">
        <v>100</v>
      </c>
      <c r="F36" s="72"/>
      <c r="G36" s="63" t="s">
        <v>11</v>
      </c>
      <c r="H36" s="67">
        <f>E36</f>
        <v>100</v>
      </c>
      <c r="I36" s="126">
        <v>43</v>
      </c>
      <c r="J36" s="86">
        <f t="shared" si="11"/>
        <v>4300</v>
      </c>
      <c r="K36" s="94">
        <f t="shared" si="13"/>
        <v>84.10069</v>
      </c>
      <c r="L36" s="95">
        <f t="shared" si="14"/>
        <v>8410.0689999999995</v>
      </c>
      <c r="M36" s="64"/>
      <c r="N36" s="58"/>
      <c r="O36" s="64"/>
    </row>
    <row r="37" spans="1:15" s="59" customFormat="1" ht="16.2" x14ac:dyDescent="0.3">
      <c r="A37" s="134"/>
      <c r="B37" s="136"/>
      <c r="C37" s="68" t="s">
        <v>43</v>
      </c>
      <c r="D37" s="65" t="s">
        <v>45</v>
      </c>
      <c r="E37" s="69">
        <v>100</v>
      </c>
      <c r="F37" s="72"/>
      <c r="G37" s="63" t="s">
        <v>11</v>
      </c>
      <c r="H37" s="67">
        <f>E37</f>
        <v>100</v>
      </c>
      <c r="I37" s="126">
        <v>43</v>
      </c>
      <c r="J37" s="86">
        <f t="shared" si="11"/>
        <v>4300</v>
      </c>
      <c r="K37" s="94">
        <f t="shared" si="13"/>
        <v>84.10069</v>
      </c>
      <c r="L37" s="95">
        <f t="shared" si="14"/>
        <v>8410.0689999999995</v>
      </c>
      <c r="M37" s="64"/>
      <c r="N37" s="58"/>
      <c r="O37" s="64"/>
    </row>
    <row r="38" spans="1:15" s="59" customFormat="1" ht="16.2" x14ac:dyDescent="0.3">
      <c r="A38" s="134"/>
      <c r="B38" s="136"/>
      <c r="C38" s="68" t="s">
        <v>43</v>
      </c>
      <c r="D38" s="44" t="s">
        <v>15</v>
      </c>
      <c r="E38" s="70">
        <v>50</v>
      </c>
      <c r="F38" s="66">
        <v>0.6</v>
      </c>
      <c r="G38" s="63" t="s">
        <v>13</v>
      </c>
      <c r="H38" s="67">
        <f>ROUND(E38/F38,0)</f>
        <v>83</v>
      </c>
      <c r="I38" s="126">
        <v>17</v>
      </c>
      <c r="J38" s="86">
        <f t="shared" si="11"/>
        <v>1411</v>
      </c>
      <c r="K38" s="94">
        <f t="shared" si="13"/>
        <v>33.249110000000002</v>
      </c>
      <c r="L38" s="95">
        <f t="shared" si="14"/>
        <v>2759.6761300000003</v>
      </c>
      <c r="M38" s="64"/>
      <c r="N38" s="58">
        <f t="shared" ref="N38" si="15">L38/J38</f>
        <v>1.9558300000000002</v>
      </c>
      <c r="O38" s="64"/>
    </row>
    <row r="39" spans="1:15" s="59" customFormat="1" ht="16.2" x14ac:dyDescent="0.3">
      <c r="A39" s="134"/>
      <c r="B39" s="136"/>
      <c r="C39" s="68" t="s">
        <v>43</v>
      </c>
      <c r="D39" s="65" t="s">
        <v>46</v>
      </c>
      <c r="E39" s="69">
        <v>100</v>
      </c>
      <c r="F39" s="72"/>
      <c r="G39" s="63" t="s">
        <v>11</v>
      </c>
      <c r="H39" s="67">
        <f>E39</f>
        <v>100</v>
      </c>
      <c r="I39" s="126">
        <v>43</v>
      </c>
      <c r="J39" s="86">
        <f t="shared" si="11"/>
        <v>4300</v>
      </c>
      <c r="K39" s="94">
        <f t="shared" si="13"/>
        <v>84.10069</v>
      </c>
      <c r="L39" s="95">
        <f t="shared" si="14"/>
        <v>8410.0689999999995</v>
      </c>
      <c r="M39" s="64"/>
      <c r="N39" s="58"/>
      <c r="O39" s="64"/>
    </row>
    <row r="40" spans="1:15" s="59" customFormat="1" ht="16.2" x14ac:dyDescent="0.3">
      <c r="A40" s="134"/>
      <c r="B40" s="136"/>
      <c r="C40" s="68" t="s">
        <v>43</v>
      </c>
      <c r="D40" s="43" t="s">
        <v>34</v>
      </c>
      <c r="E40" s="69">
        <v>400</v>
      </c>
      <c r="F40" s="72"/>
      <c r="G40" s="63" t="s">
        <v>11</v>
      </c>
      <c r="H40" s="67">
        <f>E40</f>
        <v>400</v>
      </c>
      <c r="I40" s="126">
        <v>39</v>
      </c>
      <c r="J40" s="86">
        <f t="shared" si="11"/>
        <v>15600</v>
      </c>
      <c r="K40" s="94">
        <f t="shared" si="13"/>
        <v>76.277370000000005</v>
      </c>
      <c r="L40" s="95">
        <f t="shared" si="14"/>
        <v>30510.948</v>
      </c>
      <c r="M40" s="64"/>
      <c r="N40" s="58">
        <f t="shared" ref="N40:N42" si="16">L40/J40</f>
        <v>1.95583</v>
      </c>
      <c r="O40" s="64"/>
    </row>
    <row r="41" spans="1:15" s="59" customFormat="1" ht="16.2" x14ac:dyDescent="0.3">
      <c r="A41" s="134"/>
      <c r="B41" s="136"/>
      <c r="C41" s="68" t="s">
        <v>43</v>
      </c>
      <c r="D41" s="44" t="s">
        <v>24</v>
      </c>
      <c r="E41" s="70">
        <v>200</v>
      </c>
      <c r="F41" s="66">
        <v>0.6</v>
      </c>
      <c r="G41" s="63" t="s">
        <v>13</v>
      </c>
      <c r="H41" s="67">
        <f>ROUND(E41/F41,0)</f>
        <v>333</v>
      </c>
      <c r="I41" s="126">
        <v>12</v>
      </c>
      <c r="J41" s="86">
        <f t="shared" si="11"/>
        <v>3996</v>
      </c>
      <c r="K41" s="94">
        <f t="shared" si="13"/>
        <v>23.46996</v>
      </c>
      <c r="L41" s="95">
        <f t="shared" si="14"/>
        <v>7815.4966800000002</v>
      </c>
      <c r="M41" s="64"/>
      <c r="N41" s="58">
        <f t="shared" si="16"/>
        <v>1.95583</v>
      </c>
      <c r="O41" s="64"/>
    </row>
    <row r="42" spans="1:15" s="59" customFormat="1" ht="16.2" x14ac:dyDescent="0.3">
      <c r="A42" s="134"/>
      <c r="B42" s="136"/>
      <c r="C42" s="68" t="s">
        <v>43</v>
      </c>
      <c r="D42" s="44" t="s">
        <v>16</v>
      </c>
      <c r="E42" s="70">
        <v>200</v>
      </c>
      <c r="F42" s="66">
        <v>0.55000000000000004</v>
      </c>
      <c r="G42" s="63" t="s">
        <v>13</v>
      </c>
      <c r="H42" s="67">
        <f>ROUND(E42/F42,0)</f>
        <v>364</v>
      </c>
      <c r="I42" s="126">
        <v>12</v>
      </c>
      <c r="J42" s="86">
        <f>H42*I42</f>
        <v>4368</v>
      </c>
      <c r="K42" s="94">
        <f t="shared" si="13"/>
        <v>23.46996</v>
      </c>
      <c r="L42" s="95">
        <f t="shared" si="14"/>
        <v>8543.0654400000003</v>
      </c>
      <c r="M42" s="64"/>
      <c r="N42" s="58">
        <f t="shared" si="16"/>
        <v>1.9558300000000002</v>
      </c>
      <c r="O42" s="64"/>
    </row>
    <row r="43" spans="1:15" s="59" customFormat="1" x14ac:dyDescent="0.3">
      <c r="A43" s="134"/>
      <c r="B43" s="136"/>
      <c r="C43" s="138" t="s">
        <v>54</v>
      </c>
      <c r="D43" s="139"/>
      <c r="E43" s="71">
        <f>SUM(E32:E42)</f>
        <v>1250</v>
      </c>
      <c r="F43" s="51"/>
      <c r="G43" s="71"/>
      <c r="H43" s="38"/>
      <c r="I43" s="88"/>
      <c r="J43" s="89">
        <f>SUM(J32:J42)</f>
        <v>41862</v>
      </c>
      <c r="K43" s="98"/>
      <c r="L43" s="99">
        <f>SUM(L32:L42)</f>
        <v>81874.955459999997</v>
      </c>
      <c r="M43" s="64"/>
      <c r="N43" s="58">
        <f>L43/J43</f>
        <v>1.95583</v>
      </c>
      <c r="O43" s="64"/>
    </row>
    <row r="44" spans="1:15" s="59" customFormat="1" ht="16.2" x14ac:dyDescent="0.3">
      <c r="A44" s="134"/>
      <c r="B44" s="136" t="s">
        <v>52</v>
      </c>
      <c r="C44" s="68" t="s">
        <v>43</v>
      </c>
      <c r="D44" s="43" t="s">
        <v>10</v>
      </c>
      <c r="E44" s="69"/>
      <c r="F44" s="72"/>
      <c r="G44" s="63" t="s">
        <v>11</v>
      </c>
      <c r="H44" s="67">
        <f>E44</f>
        <v>0</v>
      </c>
      <c r="I44" s="85">
        <v>48</v>
      </c>
      <c r="J44" s="86">
        <f t="shared" ref="J44:J53" si="17">H44*I44</f>
        <v>0</v>
      </c>
      <c r="K44" s="100">
        <f>I44*1.95583</f>
        <v>93.879840000000002</v>
      </c>
      <c r="L44" s="101">
        <f>H44*K44</f>
        <v>0</v>
      </c>
      <c r="M44" s="64"/>
      <c r="N44" s="58" t="e">
        <f t="shared" ref="N44:N47" si="18">L44/J44</f>
        <v>#DIV/0!</v>
      </c>
      <c r="O44" s="64"/>
    </row>
    <row r="45" spans="1:15" s="59" customFormat="1" ht="16.2" x14ac:dyDescent="0.3">
      <c r="A45" s="134"/>
      <c r="B45" s="137"/>
      <c r="C45" s="68" t="s">
        <v>43</v>
      </c>
      <c r="D45" s="43" t="s">
        <v>12</v>
      </c>
      <c r="E45" s="69"/>
      <c r="F45" s="72"/>
      <c r="G45" s="63" t="s">
        <v>11</v>
      </c>
      <c r="H45" s="67">
        <f>E45</f>
        <v>0</v>
      </c>
      <c r="I45" s="87">
        <v>43</v>
      </c>
      <c r="J45" s="86">
        <f t="shared" si="17"/>
        <v>0</v>
      </c>
      <c r="K45" s="94">
        <f t="shared" ref="K45:K54" si="19">I45*1.95583</f>
        <v>84.10069</v>
      </c>
      <c r="L45" s="95">
        <f t="shared" ref="L45:L54" si="20">H45*K45</f>
        <v>0</v>
      </c>
      <c r="M45" s="64"/>
      <c r="N45" s="58" t="e">
        <f t="shared" si="18"/>
        <v>#DIV/0!</v>
      </c>
      <c r="O45" s="64"/>
    </row>
    <row r="46" spans="1:15" s="59" customFormat="1" ht="16.2" x14ac:dyDescent="0.3">
      <c r="A46" s="134"/>
      <c r="B46" s="137"/>
      <c r="C46" s="68" t="s">
        <v>43</v>
      </c>
      <c r="D46" s="44" t="s">
        <v>33</v>
      </c>
      <c r="E46" s="70"/>
      <c r="F46" s="66">
        <v>0.6</v>
      </c>
      <c r="G46" s="63" t="s">
        <v>13</v>
      </c>
      <c r="H46" s="67">
        <f>ROUND(E46/F46,0)</f>
        <v>0</v>
      </c>
      <c r="I46" s="87">
        <v>23</v>
      </c>
      <c r="J46" s="86">
        <f t="shared" si="17"/>
        <v>0</v>
      </c>
      <c r="K46" s="94">
        <f t="shared" si="19"/>
        <v>44.984090000000002</v>
      </c>
      <c r="L46" s="95">
        <f t="shared" si="20"/>
        <v>0</v>
      </c>
      <c r="M46" s="64"/>
      <c r="N46" s="58" t="e">
        <f t="shared" si="18"/>
        <v>#DIV/0!</v>
      </c>
      <c r="O46" s="64"/>
    </row>
    <row r="47" spans="1:15" s="59" customFormat="1" ht="16.2" x14ac:dyDescent="0.3">
      <c r="A47" s="134"/>
      <c r="B47" s="136"/>
      <c r="C47" s="68" t="s">
        <v>43</v>
      </c>
      <c r="D47" s="44" t="s">
        <v>14</v>
      </c>
      <c r="E47" s="70"/>
      <c r="F47" s="66">
        <v>0.6</v>
      </c>
      <c r="G47" s="63" t="s">
        <v>13</v>
      </c>
      <c r="H47" s="67">
        <f>ROUND(E47/F47,0)</f>
        <v>0</v>
      </c>
      <c r="I47" s="87">
        <v>19</v>
      </c>
      <c r="J47" s="86">
        <f t="shared" si="17"/>
        <v>0</v>
      </c>
      <c r="K47" s="94">
        <f t="shared" si="19"/>
        <v>37.160769999999999</v>
      </c>
      <c r="L47" s="95">
        <f t="shared" si="20"/>
        <v>0</v>
      </c>
      <c r="M47" s="64"/>
      <c r="N47" s="58" t="e">
        <f t="shared" si="18"/>
        <v>#DIV/0!</v>
      </c>
      <c r="O47" s="64"/>
    </row>
    <row r="48" spans="1:15" s="59" customFormat="1" ht="16.2" x14ac:dyDescent="0.3">
      <c r="A48" s="134"/>
      <c r="B48" s="136"/>
      <c r="C48" s="68" t="s">
        <v>43</v>
      </c>
      <c r="D48" s="65" t="s">
        <v>44</v>
      </c>
      <c r="E48" s="69"/>
      <c r="F48" s="72"/>
      <c r="G48" s="63" t="s">
        <v>11</v>
      </c>
      <c r="H48" s="67">
        <f>E48</f>
        <v>0</v>
      </c>
      <c r="I48" s="87">
        <v>43</v>
      </c>
      <c r="J48" s="86">
        <f t="shared" si="17"/>
        <v>0</v>
      </c>
      <c r="K48" s="94">
        <f t="shared" si="19"/>
        <v>84.10069</v>
      </c>
      <c r="L48" s="95">
        <f t="shared" si="20"/>
        <v>0</v>
      </c>
      <c r="M48" s="64"/>
      <c r="N48" s="58"/>
      <c r="O48" s="64"/>
    </row>
    <row r="49" spans="1:17" s="59" customFormat="1" ht="16.2" x14ac:dyDescent="0.3">
      <c r="A49" s="134"/>
      <c r="B49" s="136"/>
      <c r="C49" s="68" t="s">
        <v>43</v>
      </c>
      <c r="D49" s="65" t="s">
        <v>45</v>
      </c>
      <c r="E49" s="69"/>
      <c r="F49" s="72"/>
      <c r="G49" s="63" t="s">
        <v>11</v>
      </c>
      <c r="H49" s="67">
        <f>E49</f>
        <v>0</v>
      </c>
      <c r="I49" s="87">
        <v>43</v>
      </c>
      <c r="J49" s="86">
        <f t="shared" si="17"/>
        <v>0</v>
      </c>
      <c r="K49" s="94">
        <f t="shared" si="19"/>
        <v>84.10069</v>
      </c>
      <c r="L49" s="95">
        <f t="shared" si="20"/>
        <v>0</v>
      </c>
      <c r="M49" s="64"/>
      <c r="N49" s="58"/>
      <c r="O49" s="64"/>
    </row>
    <row r="50" spans="1:17" s="59" customFormat="1" ht="16.2" x14ac:dyDescent="0.3">
      <c r="A50" s="134"/>
      <c r="B50" s="136"/>
      <c r="C50" s="68" t="s">
        <v>43</v>
      </c>
      <c r="D50" s="44" t="s">
        <v>15</v>
      </c>
      <c r="E50" s="70"/>
      <c r="F50" s="66">
        <v>0.6</v>
      </c>
      <c r="G50" s="63" t="s">
        <v>13</v>
      </c>
      <c r="H50" s="67">
        <f>ROUND(E50/F50,0)</f>
        <v>0</v>
      </c>
      <c r="I50" s="87">
        <v>17</v>
      </c>
      <c r="J50" s="86">
        <f t="shared" si="17"/>
        <v>0</v>
      </c>
      <c r="K50" s="94">
        <f t="shared" si="19"/>
        <v>33.249110000000002</v>
      </c>
      <c r="L50" s="95">
        <f t="shared" si="20"/>
        <v>0</v>
      </c>
      <c r="M50" s="64"/>
      <c r="N50" s="58" t="e">
        <f t="shared" ref="N50" si="21">L50/J50</f>
        <v>#DIV/0!</v>
      </c>
      <c r="O50" s="64"/>
    </row>
    <row r="51" spans="1:17" s="59" customFormat="1" ht="16.2" x14ac:dyDescent="0.3">
      <c r="A51" s="134"/>
      <c r="B51" s="136"/>
      <c r="C51" s="68" t="s">
        <v>43</v>
      </c>
      <c r="D51" s="65" t="s">
        <v>46</v>
      </c>
      <c r="E51" s="69"/>
      <c r="F51" s="72"/>
      <c r="G51" s="63" t="s">
        <v>11</v>
      </c>
      <c r="H51" s="67">
        <f>E51</f>
        <v>0</v>
      </c>
      <c r="I51" s="87">
        <v>43</v>
      </c>
      <c r="J51" s="86">
        <f t="shared" si="17"/>
        <v>0</v>
      </c>
      <c r="K51" s="94">
        <f t="shared" si="19"/>
        <v>84.10069</v>
      </c>
      <c r="L51" s="95">
        <f t="shared" si="20"/>
        <v>0</v>
      </c>
      <c r="M51" s="64"/>
      <c r="N51" s="58"/>
      <c r="O51" s="64"/>
    </row>
    <row r="52" spans="1:17" s="59" customFormat="1" ht="16.2" x14ac:dyDescent="0.3">
      <c r="A52" s="134"/>
      <c r="B52" s="136"/>
      <c r="C52" s="68" t="s">
        <v>43</v>
      </c>
      <c r="D52" s="43" t="s">
        <v>34</v>
      </c>
      <c r="E52" s="69"/>
      <c r="F52" s="72"/>
      <c r="G52" s="63" t="s">
        <v>11</v>
      </c>
      <c r="H52" s="67">
        <f>E52</f>
        <v>0</v>
      </c>
      <c r="I52" s="87">
        <v>39</v>
      </c>
      <c r="J52" s="86">
        <f t="shared" si="17"/>
        <v>0</v>
      </c>
      <c r="K52" s="94">
        <f t="shared" si="19"/>
        <v>76.277370000000005</v>
      </c>
      <c r="L52" s="95">
        <f t="shared" si="20"/>
        <v>0</v>
      </c>
      <c r="M52" s="64"/>
      <c r="N52" s="58" t="e">
        <f t="shared" ref="N52:N54" si="22">L52/J52</f>
        <v>#DIV/0!</v>
      </c>
      <c r="O52" s="64"/>
    </row>
    <row r="53" spans="1:17" s="59" customFormat="1" ht="16.2" x14ac:dyDescent="0.3">
      <c r="A53" s="134"/>
      <c r="B53" s="136"/>
      <c r="C53" s="68" t="s">
        <v>43</v>
      </c>
      <c r="D53" s="44" t="s">
        <v>24</v>
      </c>
      <c r="E53" s="70">
        <v>140</v>
      </c>
      <c r="F53" s="66">
        <v>0.6</v>
      </c>
      <c r="G53" s="63" t="s">
        <v>13</v>
      </c>
      <c r="H53" s="67">
        <f>ROUND(E53/F53,0)</f>
        <v>233</v>
      </c>
      <c r="I53" s="126">
        <v>12</v>
      </c>
      <c r="J53" s="86">
        <f t="shared" si="17"/>
        <v>2796</v>
      </c>
      <c r="K53" s="94">
        <f t="shared" si="19"/>
        <v>23.46996</v>
      </c>
      <c r="L53" s="95">
        <f t="shared" si="20"/>
        <v>5468.5006800000001</v>
      </c>
      <c r="M53" s="64"/>
      <c r="N53" s="58">
        <f t="shared" si="22"/>
        <v>1.95583</v>
      </c>
      <c r="O53" s="64"/>
      <c r="Q53" s="76">
        <v>17</v>
      </c>
    </row>
    <row r="54" spans="1:17" s="59" customFormat="1" ht="16.2" x14ac:dyDescent="0.3">
      <c r="A54" s="134"/>
      <c r="B54" s="136"/>
      <c r="C54" s="68" t="s">
        <v>43</v>
      </c>
      <c r="D54" s="44" t="s">
        <v>16</v>
      </c>
      <c r="E54" s="70">
        <v>151</v>
      </c>
      <c r="F54" s="66">
        <v>0.55000000000000004</v>
      </c>
      <c r="G54" s="63" t="s">
        <v>13</v>
      </c>
      <c r="H54" s="67">
        <f>ROUND(E54/F54,0)</f>
        <v>275</v>
      </c>
      <c r="I54" s="126">
        <v>12</v>
      </c>
      <c r="J54" s="86">
        <f>H54*I54</f>
        <v>3300</v>
      </c>
      <c r="K54" s="94">
        <f t="shared" si="19"/>
        <v>23.46996</v>
      </c>
      <c r="L54" s="95">
        <f t="shared" si="20"/>
        <v>6454.2390000000005</v>
      </c>
      <c r="M54" s="64"/>
      <c r="N54" s="58">
        <f t="shared" si="22"/>
        <v>1.9558300000000002</v>
      </c>
      <c r="O54" s="64"/>
      <c r="Q54" s="76"/>
    </row>
    <row r="55" spans="1:17" s="59" customFormat="1" ht="15" thickBot="1" x14ac:dyDescent="0.35">
      <c r="A55" s="134"/>
      <c r="B55" s="136"/>
      <c r="C55" s="138" t="s">
        <v>53</v>
      </c>
      <c r="D55" s="139"/>
      <c r="E55" s="71">
        <f>SUM(E44:E54)</f>
        <v>291</v>
      </c>
      <c r="F55" s="51"/>
      <c r="G55" s="71"/>
      <c r="H55" s="38"/>
      <c r="I55" s="88"/>
      <c r="J55" s="89">
        <f>SUM(J44:J54)</f>
        <v>6096</v>
      </c>
      <c r="K55" s="96"/>
      <c r="L55" s="97">
        <f>SUM(L44:L54)</f>
        <v>11922.739680000001</v>
      </c>
      <c r="M55" s="64"/>
      <c r="N55" s="58">
        <f>L55/J55</f>
        <v>1.9558300000000002</v>
      </c>
      <c r="O55" s="64"/>
      <c r="Q55" s="76"/>
    </row>
    <row r="56" spans="1:17" s="59" customFormat="1" ht="15" thickBot="1" x14ac:dyDescent="0.35">
      <c r="A56" s="135"/>
      <c r="B56" s="130" t="s">
        <v>67</v>
      </c>
      <c r="C56" s="131"/>
      <c r="D56" s="132"/>
      <c r="E56" s="60">
        <f>E55+E43+E31+E19</f>
        <v>2378</v>
      </c>
      <c r="F56" s="22"/>
      <c r="G56" s="62"/>
      <c r="H56" s="61"/>
      <c r="I56" s="90"/>
      <c r="J56" s="91">
        <f>J55+J43+J31+J19</f>
        <v>76323</v>
      </c>
      <c r="K56" s="102"/>
      <c r="L56" s="103">
        <f>L55+L43+L31+L19</f>
        <v>149274.81309000001</v>
      </c>
      <c r="M56" s="64"/>
      <c r="N56" s="58">
        <f t="shared" ref="N56" si="23">L56/J56</f>
        <v>1.9558300000000002</v>
      </c>
      <c r="O56" s="64"/>
      <c r="Q56" s="76"/>
    </row>
    <row r="57" spans="1:17" s="3" customFormat="1" ht="15" customHeight="1" x14ac:dyDescent="0.3">
      <c r="A57" s="2"/>
      <c r="B57" s="2"/>
      <c r="C57" s="2"/>
      <c r="D57" s="2"/>
      <c r="E57" s="12"/>
      <c r="F57" s="12"/>
      <c r="G57" s="12"/>
      <c r="H57" s="10"/>
      <c r="I57" s="32"/>
      <c r="J57" s="36"/>
      <c r="K57" s="32"/>
      <c r="L57" s="36"/>
      <c r="M57" s="1"/>
      <c r="N57" s="3">
        <f>J56/E56</f>
        <v>32.095458368376789</v>
      </c>
      <c r="O57" s="3">
        <f>L56/E56</f>
        <v>62.773260340622379</v>
      </c>
      <c r="Q57" s="124"/>
    </row>
    <row r="58" spans="1:17" x14ac:dyDescent="0.3">
      <c r="A58" s="11"/>
      <c r="B58" s="11"/>
      <c r="C58" s="11"/>
      <c r="D58" s="11"/>
      <c r="E58" s="11"/>
      <c r="F58" s="11"/>
      <c r="G58" s="11"/>
      <c r="H58" s="11"/>
      <c r="I58" s="81" t="s">
        <v>63</v>
      </c>
      <c r="J58" s="82">
        <f>J56*0.05</f>
        <v>3816.15</v>
      </c>
      <c r="K58" s="83"/>
      <c r="L58" s="84">
        <f>L56*0.05</f>
        <v>7463.7406545000013</v>
      </c>
      <c r="Q58" s="76"/>
    </row>
    <row r="59" spans="1:17" x14ac:dyDescent="0.3">
      <c r="I59" s="81" t="s">
        <v>64</v>
      </c>
      <c r="J59" s="128">
        <f>J56*0.01</f>
        <v>763.23</v>
      </c>
      <c r="K59" s="104"/>
      <c r="L59" s="84">
        <f>L56*0.01</f>
        <v>1492.7481309000002</v>
      </c>
      <c r="Q59" s="76">
        <f>L59/J59</f>
        <v>1.9558300000000002</v>
      </c>
    </row>
    <row r="60" spans="1:17" x14ac:dyDescent="0.3">
      <c r="Q60" s="76"/>
    </row>
    <row r="61" spans="1:17" x14ac:dyDescent="0.3">
      <c r="Q61" s="76"/>
    </row>
    <row r="62" spans="1:17" x14ac:dyDescent="0.3">
      <c r="J62" s="125">
        <v>84618</v>
      </c>
      <c r="K62" s="125"/>
      <c r="Q62" s="76"/>
    </row>
    <row r="63" spans="1:17" x14ac:dyDescent="0.3">
      <c r="J63" s="125">
        <v>76323</v>
      </c>
      <c r="K63" s="125">
        <f>J63/J62</f>
        <v>0.90197121179890805</v>
      </c>
    </row>
  </sheetData>
  <autoFilter ref="A5:L56" xr:uid="{00000000-0001-0000-0000-000000000000}"/>
  <mergeCells count="25">
    <mergeCell ref="A2:L2"/>
    <mergeCell ref="L5:L6"/>
    <mergeCell ref="D3:G3"/>
    <mergeCell ref="D4:E4"/>
    <mergeCell ref="K5:K6"/>
    <mergeCell ref="A5:A6"/>
    <mergeCell ref="B5:B6"/>
    <mergeCell ref="C5:C6"/>
    <mergeCell ref="G5:G6"/>
    <mergeCell ref="H5:H6"/>
    <mergeCell ref="I5:I6"/>
    <mergeCell ref="J5:J6"/>
    <mergeCell ref="D5:D6"/>
    <mergeCell ref="E5:E6"/>
    <mergeCell ref="F5:F6"/>
    <mergeCell ref="B56:D56"/>
    <mergeCell ref="A8:A56"/>
    <mergeCell ref="B8:B19"/>
    <mergeCell ref="C19:D19"/>
    <mergeCell ref="B20:B31"/>
    <mergeCell ref="C31:D31"/>
    <mergeCell ref="B32:B43"/>
    <mergeCell ref="C43:D43"/>
    <mergeCell ref="B44:B55"/>
    <mergeCell ref="C55:D55"/>
  </mergeCells>
  <pageMargins left="0.70866141732283472" right="0.70866141732283472" top="0.35433070866141736" bottom="0.35433070866141736" header="0" footer="0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2"/>
  <sheetViews>
    <sheetView topLeftCell="A35" workbookViewId="0">
      <selection activeCell="B57" sqref="B57"/>
    </sheetView>
  </sheetViews>
  <sheetFormatPr defaultRowHeight="14.4" x14ac:dyDescent="0.3"/>
  <cols>
    <col min="1" max="1" width="10" style="5" customWidth="1"/>
    <col min="2" max="2" width="7.5546875" style="5" customWidth="1"/>
    <col min="3" max="3" width="7.88671875" style="5" customWidth="1"/>
    <col min="4" max="4" width="28.44140625" style="5" customWidth="1"/>
    <col min="5" max="6" width="10" style="5" customWidth="1"/>
    <col min="7" max="7" width="6.88671875" style="5" customWidth="1"/>
    <col min="8" max="8" width="10.109375" style="5" customWidth="1"/>
    <col min="9" max="9" width="9.109375" style="5" customWidth="1"/>
    <col min="10" max="10" width="9.44140625" style="6" customWidth="1"/>
    <col min="11" max="11" width="9.77734375" style="5" customWidth="1"/>
    <col min="12" max="12" width="10.21875" style="6" customWidth="1"/>
    <col min="14" max="15" width="0" hidden="1" customWidth="1"/>
  </cols>
  <sheetData>
    <row r="1" spans="1:15" x14ac:dyDescent="0.3">
      <c r="A1" s="11"/>
      <c r="B1" s="11"/>
      <c r="C1" s="11"/>
      <c r="D1" s="11"/>
      <c r="E1" s="11"/>
      <c r="F1" s="11"/>
      <c r="G1" s="11"/>
      <c r="H1" s="11"/>
      <c r="I1" s="11"/>
      <c r="K1" s="11"/>
    </row>
    <row r="2" spans="1:15" ht="31.8" customHeight="1" thickBot="1" x14ac:dyDescent="0.35">
      <c r="A2" s="140" t="s">
        <v>22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2"/>
    </row>
    <row r="3" spans="1:15" ht="29.4" customHeight="1" thickBot="1" x14ac:dyDescent="0.35">
      <c r="A3" s="170" t="s">
        <v>62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2"/>
    </row>
    <row r="4" spans="1:15" ht="5.4" customHeight="1" thickBot="1" x14ac:dyDescent="0.35">
      <c r="A4" s="7"/>
      <c r="B4" s="7"/>
      <c r="C4" s="7"/>
      <c r="D4" s="179"/>
      <c r="E4" s="179"/>
      <c r="F4" s="7"/>
      <c r="G4" s="7"/>
      <c r="H4" s="7"/>
      <c r="I4" s="11"/>
      <c r="K4" s="11"/>
    </row>
    <row r="5" spans="1:15" s="21" customFormat="1" ht="13.5" customHeight="1" x14ac:dyDescent="0.3">
      <c r="A5" s="151" t="s">
        <v>4</v>
      </c>
      <c r="B5" s="153" t="s">
        <v>19</v>
      </c>
      <c r="C5" s="155" t="s">
        <v>21</v>
      </c>
      <c r="D5" s="161" t="s">
        <v>0</v>
      </c>
      <c r="E5" s="163" t="s">
        <v>61</v>
      </c>
      <c r="F5" s="177" t="s">
        <v>17</v>
      </c>
      <c r="G5" s="157" t="s">
        <v>18</v>
      </c>
      <c r="H5" s="159" t="s">
        <v>20</v>
      </c>
      <c r="I5" s="173" t="s">
        <v>37</v>
      </c>
      <c r="J5" s="175" t="s">
        <v>38</v>
      </c>
      <c r="K5" s="173" t="s">
        <v>35</v>
      </c>
      <c r="L5" s="175" t="s">
        <v>36</v>
      </c>
    </row>
    <row r="6" spans="1:15" s="21" customFormat="1" ht="95.4" customHeight="1" thickBot="1" x14ac:dyDescent="0.35">
      <c r="A6" s="152"/>
      <c r="B6" s="154"/>
      <c r="C6" s="156"/>
      <c r="D6" s="162"/>
      <c r="E6" s="164"/>
      <c r="F6" s="178"/>
      <c r="G6" s="158"/>
      <c r="H6" s="160"/>
      <c r="I6" s="174"/>
      <c r="J6" s="176"/>
      <c r="K6" s="174"/>
      <c r="L6" s="176"/>
    </row>
    <row r="7" spans="1:15" s="29" customFormat="1" ht="12" customHeight="1" thickBot="1" x14ac:dyDescent="0.35">
      <c r="A7" s="30">
        <v>1</v>
      </c>
      <c r="B7" s="25">
        <f>A7+1</f>
        <v>2</v>
      </c>
      <c r="C7" s="23">
        <f t="shared" ref="C7:H7" si="0">B7+1</f>
        <v>3</v>
      </c>
      <c r="D7" s="24">
        <f t="shared" si="0"/>
        <v>4</v>
      </c>
      <c r="E7" s="25">
        <f t="shared" si="0"/>
        <v>5</v>
      </c>
      <c r="F7" s="26">
        <f>E7+1</f>
        <v>6</v>
      </c>
      <c r="G7" s="27">
        <f>F7+1</f>
        <v>7</v>
      </c>
      <c r="H7" s="28">
        <f t="shared" si="0"/>
        <v>8</v>
      </c>
      <c r="I7" s="28">
        <f t="shared" ref="I7" si="1">H7+1</f>
        <v>9</v>
      </c>
      <c r="J7" s="28">
        <f t="shared" ref="J7" si="2">I7+1</f>
        <v>10</v>
      </c>
      <c r="K7" s="28">
        <f t="shared" ref="K7" si="3">J7+1</f>
        <v>11</v>
      </c>
      <c r="L7" s="56">
        <f t="shared" ref="L7" si="4">K7+1</f>
        <v>12</v>
      </c>
    </row>
    <row r="8" spans="1:15" s="59" customFormat="1" ht="16.2" x14ac:dyDescent="0.3">
      <c r="A8" s="133" t="s">
        <v>66</v>
      </c>
      <c r="B8" s="136" t="s">
        <v>47</v>
      </c>
      <c r="C8" s="68" t="s">
        <v>43</v>
      </c>
      <c r="D8" s="43" t="s">
        <v>10</v>
      </c>
      <c r="E8" s="69"/>
      <c r="F8" s="72"/>
      <c r="G8" s="63" t="s">
        <v>11</v>
      </c>
      <c r="H8" s="67">
        <f>E8</f>
        <v>0</v>
      </c>
      <c r="I8" s="105">
        <v>48</v>
      </c>
      <c r="J8" s="106">
        <f t="shared" ref="J8:J17" si="5">H8*I8</f>
        <v>0</v>
      </c>
      <c r="K8" s="107">
        <f>I8*1.95583</f>
        <v>93.879840000000002</v>
      </c>
      <c r="L8" s="108">
        <f>H8*K8</f>
        <v>0</v>
      </c>
      <c r="M8" s="64"/>
      <c r="N8" s="58" t="e">
        <f t="shared" ref="N8:N18" si="6">L8/J8</f>
        <v>#DIV/0!</v>
      </c>
      <c r="O8" s="64"/>
    </row>
    <row r="9" spans="1:15" s="59" customFormat="1" ht="16.2" x14ac:dyDescent="0.3">
      <c r="A9" s="134"/>
      <c r="B9" s="137"/>
      <c r="C9" s="68" t="s">
        <v>43</v>
      </c>
      <c r="D9" s="43" t="s">
        <v>12</v>
      </c>
      <c r="E9" s="69">
        <v>10</v>
      </c>
      <c r="F9" s="72"/>
      <c r="G9" s="63" t="s">
        <v>11</v>
      </c>
      <c r="H9" s="67">
        <f>E9</f>
        <v>10</v>
      </c>
      <c r="I9" s="116">
        <v>43</v>
      </c>
      <c r="J9" s="106">
        <f>H9*I9</f>
        <v>430</v>
      </c>
      <c r="K9" s="109">
        <f t="shared" ref="K9:K18" si="7">I9*1.95583</f>
        <v>84.10069</v>
      </c>
      <c r="L9" s="110">
        <f>H9*K9</f>
        <v>841.00689999999997</v>
      </c>
      <c r="M9" s="64"/>
      <c r="N9" s="58">
        <f t="shared" si="6"/>
        <v>1.95583</v>
      </c>
      <c r="O9" s="64"/>
    </row>
    <row r="10" spans="1:15" s="59" customFormat="1" ht="16.2" x14ac:dyDescent="0.3">
      <c r="A10" s="134"/>
      <c r="B10" s="137"/>
      <c r="C10" s="68" t="s">
        <v>43</v>
      </c>
      <c r="D10" s="44" t="s">
        <v>33</v>
      </c>
      <c r="E10" s="70">
        <v>12</v>
      </c>
      <c r="F10" s="66">
        <v>0.6</v>
      </c>
      <c r="G10" s="63" t="s">
        <v>13</v>
      </c>
      <c r="H10" s="67">
        <f>ROUND(E10/F10,0)</f>
        <v>20</v>
      </c>
      <c r="I10" s="116">
        <v>23</v>
      </c>
      <c r="J10" s="106">
        <f t="shared" si="5"/>
        <v>460</v>
      </c>
      <c r="K10" s="109">
        <f t="shared" si="7"/>
        <v>44.984090000000002</v>
      </c>
      <c r="L10" s="110">
        <f t="shared" ref="L10:L18" si="8">H10*K10</f>
        <v>899.68180000000007</v>
      </c>
      <c r="M10" s="64"/>
      <c r="N10" s="58">
        <f t="shared" si="6"/>
        <v>1.9558300000000002</v>
      </c>
      <c r="O10" s="64"/>
    </row>
    <row r="11" spans="1:15" s="59" customFormat="1" ht="16.2" x14ac:dyDescent="0.3">
      <c r="A11" s="134"/>
      <c r="B11" s="136"/>
      <c r="C11" s="68" t="s">
        <v>43</v>
      </c>
      <c r="D11" s="44" t="s">
        <v>14</v>
      </c>
      <c r="E11" s="70">
        <v>38</v>
      </c>
      <c r="F11" s="66">
        <v>0.6</v>
      </c>
      <c r="G11" s="63" t="s">
        <v>13</v>
      </c>
      <c r="H11" s="67">
        <f>ROUND(E11/F11,0)</f>
        <v>63</v>
      </c>
      <c r="I11" s="116">
        <v>19</v>
      </c>
      <c r="J11" s="106">
        <f t="shared" si="5"/>
        <v>1197</v>
      </c>
      <c r="K11" s="109">
        <f t="shared" si="7"/>
        <v>37.160769999999999</v>
      </c>
      <c r="L11" s="110">
        <f t="shared" si="8"/>
        <v>2341.12851</v>
      </c>
      <c r="M11" s="64"/>
      <c r="N11" s="58">
        <f t="shared" si="6"/>
        <v>1.95583</v>
      </c>
      <c r="O11" s="64"/>
    </row>
    <row r="12" spans="1:15" s="59" customFormat="1" ht="16.2" x14ac:dyDescent="0.3">
      <c r="A12" s="134"/>
      <c r="B12" s="136"/>
      <c r="C12" s="68" t="s">
        <v>43</v>
      </c>
      <c r="D12" s="65" t="s">
        <v>44</v>
      </c>
      <c r="E12" s="69">
        <v>75</v>
      </c>
      <c r="F12" s="72"/>
      <c r="G12" s="63" t="s">
        <v>11</v>
      </c>
      <c r="H12" s="67">
        <f>E12</f>
        <v>75</v>
      </c>
      <c r="I12" s="116">
        <v>43</v>
      </c>
      <c r="J12" s="106">
        <f t="shared" si="5"/>
        <v>3225</v>
      </c>
      <c r="K12" s="109">
        <f t="shared" si="7"/>
        <v>84.10069</v>
      </c>
      <c r="L12" s="110">
        <f t="shared" si="8"/>
        <v>6307.5517499999996</v>
      </c>
      <c r="M12" s="64"/>
      <c r="N12" s="58"/>
      <c r="O12" s="64"/>
    </row>
    <row r="13" spans="1:15" s="59" customFormat="1" ht="16.2" x14ac:dyDescent="0.3">
      <c r="A13" s="134"/>
      <c r="B13" s="136"/>
      <c r="C13" s="68" t="s">
        <v>43</v>
      </c>
      <c r="D13" s="65" t="s">
        <v>45</v>
      </c>
      <c r="E13" s="69">
        <v>75</v>
      </c>
      <c r="F13" s="72"/>
      <c r="G13" s="63" t="s">
        <v>11</v>
      </c>
      <c r="H13" s="67">
        <f>E13</f>
        <v>75</v>
      </c>
      <c r="I13" s="116">
        <v>43</v>
      </c>
      <c r="J13" s="106">
        <f t="shared" si="5"/>
        <v>3225</v>
      </c>
      <c r="K13" s="109">
        <f t="shared" si="7"/>
        <v>84.10069</v>
      </c>
      <c r="L13" s="110">
        <f t="shared" si="8"/>
        <v>6307.5517499999996</v>
      </c>
      <c r="M13" s="64"/>
      <c r="N13" s="58"/>
      <c r="O13" s="64"/>
    </row>
    <row r="14" spans="1:15" s="59" customFormat="1" ht="16.2" x14ac:dyDescent="0.3">
      <c r="A14" s="134"/>
      <c r="B14" s="136"/>
      <c r="C14" s="68" t="s">
        <v>43</v>
      </c>
      <c r="D14" s="44" t="s">
        <v>15</v>
      </c>
      <c r="E14" s="70">
        <v>5</v>
      </c>
      <c r="F14" s="66">
        <v>0.6</v>
      </c>
      <c r="G14" s="63" t="s">
        <v>13</v>
      </c>
      <c r="H14" s="67">
        <f>ROUND(E14/F14,0)</f>
        <v>8</v>
      </c>
      <c r="I14" s="116">
        <v>17</v>
      </c>
      <c r="J14" s="106">
        <f t="shared" si="5"/>
        <v>136</v>
      </c>
      <c r="K14" s="109">
        <f t="shared" si="7"/>
        <v>33.249110000000002</v>
      </c>
      <c r="L14" s="110">
        <f t="shared" si="8"/>
        <v>265.99288000000001</v>
      </c>
      <c r="M14" s="64"/>
      <c r="N14" s="58">
        <f t="shared" si="6"/>
        <v>1.9558300000000002</v>
      </c>
      <c r="O14" s="64"/>
    </row>
    <row r="15" spans="1:15" s="59" customFormat="1" ht="16.2" x14ac:dyDescent="0.3">
      <c r="A15" s="134"/>
      <c r="B15" s="136"/>
      <c r="C15" s="68" t="s">
        <v>43</v>
      </c>
      <c r="D15" s="65" t="s">
        <v>46</v>
      </c>
      <c r="E15" s="69">
        <v>14</v>
      </c>
      <c r="F15" s="72"/>
      <c r="G15" s="63" t="s">
        <v>11</v>
      </c>
      <c r="H15" s="67">
        <f>E15</f>
        <v>14</v>
      </c>
      <c r="I15" s="116">
        <v>43</v>
      </c>
      <c r="J15" s="106">
        <f t="shared" si="5"/>
        <v>602</v>
      </c>
      <c r="K15" s="109">
        <f t="shared" si="7"/>
        <v>84.10069</v>
      </c>
      <c r="L15" s="110">
        <f t="shared" si="8"/>
        <v>1177.40966</v>
      </c>
      <c r="M15" s="64"/>
      <c r="N15" s="58"/>
      <c r="O15" s="64"/>
    </row>
    <row r="16" spans="1:15" s="59" customFormat="1" ht="16.2" x14ac:dyDescent="0.3">
      <c r="A16" s="134"/>
      <c r="B16" s="136"/>
      <c r="C16" s="68" t="s">
        <v>43</v>
      </c>
      <c r="D16" s="43" t="s">
        <v>34</v>
      </c>
      <c r="E16" s="69">
        <v>222</v>
      </c>
      <c r="F16" s="72"/>
      <c r="G16" s="63" t="s">
        <v>11</v>
      </c>
      <c r="H16" s="67">
        <f>E16</f>
        <v>222</v>
      </c>
      <c r="I16" s="116">
        <v>39</v>
      </c>
      <c r="J16" s="106">
        <f t="shared" si="5"/>
        <v>8658</v>
      </c>
      <c r="K16" s="109">
        <f t="shared" si="7"/>
        <v>76.277370000000005</v>
      </c>
      <c r="L16" s="110">
        <f t="shared" si="8"/>
        <v>16933.576140000001</v>
      </c>
      <c r="M16" s="64"/>
      <c r="N16" s="58">
        <f t="shared" si="6"/>
        <v>1.9558300000000002</v>
      </c>
      <c r="O16" s="64"/>
    </row>
    <row r="17" spans="1:15" s="59" customFormat="1" ht="16.2" x14ac:dyDescent="0.3">
      <c r="A17" s="134"/>
      <c r="B17" s="136"/>
      <c r="C17" s="68" t="s">
        <v>43</v>
      </c>
      <c r="D17" s="44" t="s">
        <v>24</v>
      </c>
      <c r="E17" s="70">
        <v>100</v>
      </c>
      <c r="F17" s="66">
        <v>0.6</v>
      </c>
      <c r="G17" s="63" t="s">
        <v>13</v>
      </c>
      <c r="H17" s="67">
        <f>ROUND(E17/F17,0)</f>
        <v>167</v>
      </c>
      <c r="I17" s="116">
        <v>12</v>
      </c>
      <c r="J17" s="106">
        <f t="shared" si="5"/>
        <v>2004</v>
      </c>
      <c r="K17" s="109">
        <f t="shared" si="7"/>
        <v>23.46996</v>
      </c>
      <c r="L17" s="110">
        <f t="shared" si="8"/>
        <v>3919.4833200000003</v>
      </c>
      <c r="M17" s="64"/>
      <c r="N17" s="58">
        <f t="shared" si="6"/>
        <v>1.9558300000000002</v>
      </c>
      <c r="O17" s="64"/>
    </row>
    <row r="18" spans="1:15" s="59" customFormat="1" ht="16.2" x14ac:dyDescent="0.3">
      <c r="A18" s="134"/>
      <c r="B18" s="136"/>
      <c r="C18" s="68" t="s">
        <v>43</v>
      </c>
      <c r="D18" s="44" t="s">
        <v>16</v>
      </c>
      <c r="E18" s="70">
        <v>100</v>
      </c>
      <c r="F18" s="66">
        <v>0.55000000000000004</v>
      </c>
      <c r="G18" s="63" t="s">
        <v>13</v>
      </c>
      <c r="H18" s="67">
        <f>ROUND(E18/F18,0)</f>
        <v>182</v>
      </c>
      <c r="I18" s="116">
        <v>12</v>
      </c>
      <c r="J18" s="106">
        <f>H18*I18</f>
        <v>2184</v>
      </c>
      <c r="K18" s="109">
        <f t="shared" si="7"/>
        <v>23.46996</v>
      </c>
      <c r="L18" s="110">
        <f t="shared" si="8"/>
        <v>4271.5327200000002</v>
      </c>
      <c r="M18" s="64"/>
      <c r="N18" s="58">
        <f t="shared" si="6"/>
        <v>1.9558300000000002</v>
      </c>
      <c r="O18" s="64"/>
    </row>
    <row r="19" spans="1:15" s="59" customFormat="1" x14ac:dyDescent="0.3">
      <c r="A19" s="134"/>
      <c r="B19" s="136"/>
      <c r="C19" s="138" t="s">
        <v>48</v>
      </c>
      <c r="D19" s="139"/>
      <c r="E19" s="80">
        <f>SUM(E8:E18)</f>
        <v>651</v>
      </c>
      <c r="F19" s="51"/>
      <c r="G19" s="71"/>
      <c r="H19" s="38"/>
      <c r="I19" s="117"/>
      <c r="J19" s="111">
        <f>SUM(J8:J18)</f>
        <v>22121</v>
      </c>
      <c r="K19" s="118"/>
      <c r="L19" s="112">
        <f>SUM(L8:L18)</f>
        <v>43264.915430000008</v>
      </c>
      <c r="M19" s="64"/>
      <c r="N19" s="58">
        <f>L19/J19</f>
        <v>1.9558300000000004</v>
      </c>
      <c r="O19" s="64"/>
    </row>
    <row r="20" spans="1:15" s="59" customFormat="1" ht="16.2" x14ac:dyDescent="0.3">
      <c r="A20" s="134"/>
      <c r="B20" s="136" t="s">
        <v>49</v>
      </c>
      <c r="C20" s="68" t="s">
        <v>43</v>
      </c>
      <c r="D20" s="43" t="s">
        <v>10</v>
      </c>
      <c r="E20" s="69"/>
      <c r="F20" s="72"/>
      <c r="G20" s="63" t="s">
        <v>11</v>
      </c>
      <c r="H20" s="67">
        <f>E20</f>
        <v>0</v>
      </c>
      <c r="I20" s="105">
        <v>48</v>
      </c>
      <c r="J20" s="106">
        <f t="shared" ref="J20:J29" si="9">H20*I20</f>
        <v>0</v>
      </c>
      <c r="K20" s="109">
        <f>I20*1.95583</f>
        <v>93.879840000000002</v>
      </c>
      <c r="L20" s="110">
        <f>H20*K20</f>
        <v>0</v>
      </c>
      <c r="M20" s="64"/>
      <c r="N20" s="58" t="e">
        <f t="shared" ref="N20:N23" si="10">L20/J20</f>
        <v>#DIV/0!</v>
      </c>
      <c r="O20" s="64"/>
    </row>
    <row r="21" spans="1:15" s="59" customFormat="1" ht="16.2" x14ac:dyDescent="0.3">
      <c r="A21" s="134"/>
      <c r="B21" s="137"/>
      <c r="C21" s="68" t="s">
        <v>43</v>
      </c>
      <c r="D21" s="43" t="s">
        <v>12</v>
      </c>
      <c r="E21" s="69">
        <v>2</v>
      </c>
      <c r="F21" s="72"/>
      <c r="G21" s="63" t="s">
        <v>11</v>
      </c>
      <c r="H21" s="67">
        <f>E21</f>
        <v>2</v>
      </c>
      <c r="I21" s="116">
        <v>43</v>
      </c>
      <c r="J21" s="106">
        <f t="shared" si="9"/>
        <v>86</v>
      </c>
      <c r="K21" s="109">
        <f t="shared" ref="K21:K30" si="11">I21*1.95583</f>
        <v>84.10069</v>
      </c>
      <c r="L21" s="110">
        <f t="shared" ref="L21:L30" si="12">H21*K21</f>
        <v>168.20138</v>
      </c>
      <c r="M21" s="64"/>
      <c r="N21" s="58">
        <f t="shared" si="10"/>
        <v>1.95583</v>
      </c>
      <c r="O21" s="64"/>
    </row>
    <row r="22" spans="1:15" s="59" customFormat="1" ht="16.2" x14ac:dyDescent="0.3">
      <c r="A22" s="134"/>
      <c r="B22" s="137"/>
      <c r="C22" s="68" t="s">
        <v>43</v>
      </c>
      <c r="D22" s="44" t="s">
        <v>33</v>
      </c>
      <c r="E22" s="70">
        <v>3</v>
      </c>
      <c r="F22" s="66">
        <v>0.6</v>
      </c>
      <c r="G22" s="63" t="s">
        <v>13</v>
      </c>
      <c r="H22" s="67">
        <f>ROUND(E22/F22,0)</f>
        <v>5</v>
      </c>
      <c r="I22" s="116">
        <v>23</v>
      </c>
      <c r="J22" s="106">
        <f t="shared" si="9"/>
        <v>115</v>
      </c>
      <c r="K22" s="109">
        <f t="shared" si="11"/>
        <v>44.984090000000002</v>
      </c>
      <c r="L22" s="110">
        <f t="shared" si="12"/>
        <v>224.92045000000002</v>
      </c>
      <c r="M22" s="64"/>
      <c r="N22" s="58">
        <f t="shared" si="10"/>
        <v>1.9558300000000002</v>
      </c>
      <c r="O22" s="64"/>
    </row>
    <row r="23" spans="1:15" s="59" customFormat="1" ht="16.2" x14ac:dyDescent="0.3">
      <c r="A23" s="134"/>
      <c r="B23" s="136"/>
      <c r="C23" s="68" t="s">
        <v>43</v>
      </c>
      <c r="D23" s="44" t="s">
        <v>14</v>
      </c>
      <c r="E23" s="70">
        <v>16</v>
      </c>
      <c r="F23" s="66">
        <v>0.6</v>
      </c>
      <c r="G23" s="63" t="s">
        <v>13</v>
      </c>
      <c r="H23" s="67">
        <f>ROUND(E23/F23,0)</f>
        <v>27</v>
      </c>
      <c r="I23" s="116">
        <v>19</v>
      </c>
      <c r="J23" s="106">
        <f t="shared" si="9"/>
        <v>513</v>
      </c>
      <c r="K23" s="109">
        <f t="shared" si="11"/>
        <v>37.160769999999999</v>
      </c>
      <c r="L23" s="110">
        <f t="shared" si="12"/>
        <v>1003.34079</v>
      </c>
      <c r="M23" s="64"/>
      <c r="N23" s="58">
        <f t="shared" si="10"/>
        <v>1.95583</v>
      </c>
      <c r="O23" s="64"/>
    </row>
    <row r="24" spans="1:15" s="59" customFormat="1" ht="16.2" x14ac:dyDescent="0.3">
      <c r="A24" s="134"/>
      <c r="B24" s="136"/>
      <c r="C24" s="68" t="s">
        <v>43</v>
      </c>
      <c r="D24" s="65" t="s">
        <v>44</v>
      </c>
      <c r="E24" s="69">
        <v>20</v>
      </c>
      <c r="F24" s="72"/>
      <c r="G24" s="63" t="s">
        <v>11</v>
      </c>
      <c r="H24" s="67">
        <f>E24</f>
        <v>20</v>
      </c>
      <c r="I24" s="116">
        <v>43</v>
      </c>
      <c r="J24" s="106">
        <f t="shared" si="9"/>
        <v>860</v>
      </c>
      <c r="K24" s="109">
        <f t="shared" si="11"/>
        <v>84.10069</v>
      </c>
      <c r="L24" s="110">
        <f t="shared" si="12"/>
        <v>1682.0137999999999</v>
      </c>
      <c r="M24" s="64"/>
      <c r="N24" s="58"/>
      <c r="O24" s="64"/>
    </row>
    <row r="25" spans="1:15" s="59" customFormat="1" ht="16.2" x14ac:dyDescent="0.3">
      <c r="A25" s="134"/>
      <c r="B25" s="136"/>
      <c r="C25" s="68" t="s">
        <v>43</v>
      </c>
      <c r="D25" s="65" t="s">
        <v>45</v>
      </c>
      <c r="E25" s="69">
        <v>20</v>
      </c>
      <c r="F25" s="72"/>
      <c r="G25" s="63" t="s">
        <v>11</v>
      </c>
      <c r="H25" s="67">
        <f>E25</f>
        <v>20</v>
      </c>
      <c r="I25" s="116">
        <v>43</v>
      </c>
      <c r="J25" s="106">
        <f t="shared" si="9"/>
        <v>860</v>
      </c>
      <c r="K25" s="109">
        <f t="shared" si="11"/>
        <v>84.10069</v>
      </c>
      <c r="L25" s="110">
        <f t="shared" si="12"/>
        <v>1682.0137999999999</v>
      </c>
      <c r="M25" s="64"/>
      <c r="N25" s="58"/>
      <c r="O25" s="64"/>
    </row>
    <row r="26" spans="1:15" s="59" customFormat="1" ht="16.2" x14ac:dyDescent="0.3">
      <c r="A26" s="134"/>
      <c r="B26" s="136"/>
      <c r="C26" s="68" t="s">
        <v>43</v>
      </c>
      <c r="D26" s="44" t="s">
        <v>15</v>
      </c>
      <c r="E26" s="70">
        <v>1</v>
      </c>
      <c r="F26" s="66">
        <v>0.6</v>
      </c>
      <c r="G26" s="63" t="s">
        <v>13</v>
      </c>
      <c r="H26" s="67">
        <f>ROUND(E26/F26,0)</f>
        <v>2</v>
      </c>
      <c r="I26" s="116">
        <v>17</v>
      </c>
      <c r="J26" s="106">
        <f t="shared" si="9"/>
        <v>34</v>
      </c>
      <c r="K26" s="109">
        <f t="shared" si="11"/>
        <v>33.249110000000002</v>
      </c>
      <c r="L26" s="110">
        <f t="shared" si="12"/>
        <v>66.498220000000003</v>
      </c>
      <c r="M26" s="64"/>
      <c r="N26" s="58">
        <f t="shared" ref="N26" si="13">L26/J26</f>
        <v>1.9558300000000002</v>
      </c>
      <c r="O26" s="64"/>
    </row>
    <row r="27" spans="1:15" s="59" customFormat="1" ht="16.2" x14ac:dyDescent="0.3">
      <c r="A27" s="134"/>
      <c r="B27" s="136"/>
      <c r="C27" s="68" t="s">
        <v>43</v>
      </c>
      <c r="D27" s="65" t="s">
        <v>46</v>
      </c>
      <c r="E27" s="69">
        <v>5</v>
      </c>
      <c r="F27" s="72"/>
      <c r="G27" s="63" t="s">
        <v>11</v>
      </c>
      <c r="H27" s="67">
        <f>E27</f>
        <v>5</v>
      </c>
      <c r="I27" s="116">
        <v>43</v>
      </c>
      <c r="J27" s="106">
        <f t="shared" si="9"/>
        <v>215</v>
      </c>
      <c r="K27" s="109">
        <f t="shared" si="11"/>
        <v>84.10069</v>
      </c>
      <c r="L27" s="110">
        <f t="shared" si="12"/>
        <v>420.50344999999999</v>
      </c>
      <c r="M27" s="64"/>
      <c r="N27" s="58"/>
      <c r="O27" s="64"/>
    </row>
    <row r="28" spans="1:15" s="59" customFormat="1" ht="16.2" x14ac:dyDescent="0.3">
      <c r="A28" s="134"/>
      <c r="B28" s="136"/>
      <c r="C28" s="68" t="s">
        <v>43</v>
      </c>
      <c r="D28" s="43" t="s">
        <v>34</v>
      </c>
      <c r="E28" s="69">
        <v>59</v>
      </c>
      <c r="F28" s="72"/>
      <c r="G28" s="63" t="s">
        <v>11</v>
      </c>
      <c r="H28" s="67">
        <f>E28</f>
        <v>59</v>
      </c>
      <c r="I28" s="116">
        <v>39</v>
      </c>
      <c r="J28" s="106">
        <f t="shared" si="9"/>
        <v>2301</v>
      </c>
      <c r="K28" s="109">
        <f t="shared" si="11"/>
        <v>76.277370000000005</v>
      </c>
      <c r="L28" s="110">
        <f t="shared" si="12"/>
        <v>4500.3648300000004</v>
      </c>
      <c r="M28" s="64"/>
      <c r="N28" s="58">
        <f t="shared" ref="N28:N30" si="14">L28/J28</f>
        <v>1.9558300000000002</v>
      </c>
      <c r="O28" s="64"/>
    </row>
    <row r="29" spans="1:15" s="59" customFormat="1" ht="16.2" x14ac:dyDescent="0.3">
      <c r="A29" s="134"/>
      <c r="B29" s="136"/>
      <c r="C29" s="68" t="s">
        <v>43</v>
      </c>
      <c r="D29" s="44" t="s">
        <v>24</v>
      </c>
      <c r="E29" s="70">
        <v>30</v>
      </c>
      <c r="F29" s="66">
        <v>0.6</v>
      </c>
      <c r="G29" s="63" t="s">
        <v>13</v>
      </c>
      <c r="H29" s="67">
        <f>ROUND(E29/F29,0)</f>
        <v>50</v>
      </c>
      <c r="I29" s="116">
        <v>12</v>
      </c>
      <c r="J29" s="106">
        <f t="shared" si="9"/>
        <v>600</v>
      </c>
      <c r="K29" s="109">
        <f t="shared" si="11"/>
        <v>23.46996</v>
      </c>
      <c r="L29" s="110">
        <f t="shared" si="12"/>
        <v>1173.498</v>
      </c>
      <c r="M29" s="64"/>
      <c r="N29" s="58">
        <f t="shared" si="14"/>
        <v>1.9558300000000002</v>
      </c>
      <c r="O29" s="64"/>
    </row>
    <row r="30" spans="1:15" s="59" customFormat="1" ht="16.2" x14ac:dyDescent="0.3">
      <c r="A30" s="134"/>
      <c r="B30" s="136"/>
      <c r="C30" s="68" t="s">
        <v>43</v>
      </c>
      <c r="D30" s="44" t="s">
        <v>16</v>
      </c>
      <c r="E30" s="70">
        <v>30</v>
      </c>
      <c r="F30" s="66">
        <v>0.55000000000000004</v>
      </c>
      <c r="G30" s="63" t="s">
        <v>13</v>
      </c>
      <c r="H30" s="67">
        <f>ROUND(E30/F30,0)</f>
        <v>55</v>
      </c>
      <c r="I30" s="116">
        <v>12</v>
      </c>
      <c r="J30" s="106">
        <f>H30*I30</f>
        <v>660</v>
      </c>
      <c r="K30" s="109">
        <f t="shared" si="11"/>
        <v>23.46996</v>
      </c>
      <c r="L30" s="110">
        <f t="shared" si="12"/>
        <v>1290.8478</v>
      </c>
      <c r="M30" s="64"/>
      <c r="N30" s="58">
        <f t="shared" si="14"/>
        <v>1.95583</v>
      </c>
      <c r="O30" s="64"/>
    </row>
    <row r="31" spans="1:15" s="59" customFormat="1" x14ac:dyDescent="0.3">
      <c r="A31" s="134"/>
      <c r="B31" s="136"/>
      <c r="C31" s="138" t="s">
        <v>50</v>
      </c>
      <c r="D31" s="139"/>
      <c r="E31" s="71">
        <f>SUM(E20:E30)</f>
        <v>186</v>
      </c>
      <c r="F31" s="51"/>
      <c r="G31" s="71"/>
      <c r="H31" s="38"/>
      <c r="I31" s="117"/>
      <c r="J31" s="111">
        <f>SUM(J20:J30)</f>
        <v>6244</v>
      </c>
      <c r="K31" s="118"/>
      <c r="L31" s="112">
        <f>SUM(L20:L30)</f>
        <v>12212.202519999999</v>
      </c>
      <c r="M31" s="64"/>
      <c r="N31" s="58">
        <f>L31/J31</f>
        <v>1.9558299999999997</v>
      </c>
      <c r="O31" s="64"/>
    </row>
    <row r="32" spans="1:15" s="59" customFormat="1" ht="16.2" x14ac:dyDescent="0.3">
      <c r="A32" s="134"/>
      <c r="B32" s="136" t="s">
        <v>51</v>
      </c>
      <c r="C32" s="68" t="s">
        <v>43</v>
      </c>
      <c r="D32" s="43" t="s">
        <v>10</v>
      </c>
      <c r="E32" s="69">
        <v>0</v>
      </c>
      <c r="F32" s="72"/>
      <c r="G32" s="63" t="s">
        <v>11</v>
      </c>
      <c r="H32" s="67">
        <f>E32</f>
        <v>0</v>
      </c>
      <c r="I32" s="105">
        <v>48</v>
      </c>
      <c r="J32" s="106">
        <f t="shared" ref="J32:J41" si="15">H32*I32</f>
        <v>0</v>
      </c>
      <c r="K32" s="109">
        <f>I32*1.95583</f>
        <v>93.879840000000002</v>
      </c>
      <c r="L32" s="110">
        <f>H32*K32</f>
        <v>0</v>
      </c>
      <c r="M32" s="64"/>
      <c r="N32" s="58" t="e">
        <f t="shared" ref="N32:N35" si="16">L32/J32</f>
        <v>#DIV/0!</v>
      </c>
      <c r="O32" s="64"/>
    </row>
    <row r="33" spans="1:15" s="59" customFormat="1" ht="16.2" x14ac:dyDescent="0.3">
      <c r="A33" s="134"/>
      <c r="B33" s="137"/>
      <c r="C33" s="68" t="s">
        <v>43</v>
      </c>
      <c r="D33" s="43" t="s">
        <v>12</v>
      </c>
      <c r="E33" s="69">
        <v>20</v>
      </c>
      <c r="F33" s="72"/>
      <c r="G33" s="63" t="s">
        <v>11</v>
      </c>
      <c r="H33" s="67">
        <f>E33</f>
        <v>20</v>
      </c>
      <c r="I33" s="116">
        <v>43</v>
      </c>
      <c r="J33" s="106">
        <f t="shared" si="15"/>
        <v>860</v>
      </c>
      <c r="K33" s="109">
        <f t="shared" ref="K33:K42" si="17">I33*1.95583</f>
        <v>84.10069</v>
      </c>
      <c r="L33" s="110">
        <f t="shared" ref="L33:L42" si="18">H33*K33</f>
        <v>1682.0137999999999</v>
      </c>
      <c r="M33" s="64"/>
      <c r="N33" s="58">
        <f t="shared" si="16"/>
        <v>1.95583</v>
      </c>
      <c r="O33" s="64"/>
    </row>
    <row r="34" spans="1:15" s="59" customFormat="1" ht="16.2" x14ac:dyDescent="0.3">
      <c r="A34" s="134"/>
      <c r="B34" s="137"/>
      <c r="C34" s="68" t="s">
        <v>43</v>
      </c>
      <c r="D34" s="44" t="s">
        <v>33</v>
      </c>
      <c r="E34" s="70">
        <v>30</v>
      </c>
      <c r="F34" s="66">
        <v>0.6</v>
      </c>
      <c r="G34" s="63" t="s">
        <v>13</v>
      </c>
      <c r="H34" s="67">
        <f>ROUND(E34/F34,0)</f>
        <v>50</v>
      </c>
      <c r="I34" s="116">
        <v>23</v>
      </c>
      <c r="J34" s="106">
        <f t="shared" si="15"/>
        <v>1150</v>
      </c>
      <c r="K34" s="109">
        <f t="shared" si="17"/>
        <v>44.984090000000002</v>
      </c>
      <c r="L34" s="110">
        <f t="shared" si="18"/>
        <v>2249.2045000000003</v>
      </c>
      <c r="M34" s="64"/>
      <c r="N34" s="58">
        <f t="shared" si="16"/>
        <v>1.9558300000000002</v>
      </c>
      <c r="O34" s="64"/>
    </row>
    <row r="35" spans="1:15" s="59" customFormat="1" ht="16.2" x14ac:dyDescent="0.3">
      <c r="A35" s="134"/>
      <c r="B35" s="136"/>
      <c r="C35" s="68" t="s">
        <v>43</v>
      </c>
      <c r="D35" s="44" t="s">
        <v>14</v>
      </c>
      <c r="E35" s="70">
        <v>50</v>
      </c>
      <c r="F35" s="66">
        <v>0.6</v>
      </c>
      <c r="G35" s="63" t="s">
        <v>13</v>
      </c>
      <c r="H35" s="67">
        <f>ROUND(E35/F35,0)</f>
        <v>83</v>
      </c>
      <c r="I35" s="116">
        <v>19</v>
      </c>
      <c r="J35" s="106">
        <f t="shared" si="15"/>
        <v>1577</v>
      </c>
      <c r="K35" s="109">
        <f t="shared" si="17"/>
        <v>37.160769999999999</v>
      </c>
      <c r="L35" s="110">
        <f t="shared" si="18"/>
        <v>3084.3439100000001</v>
      </c>
      <c r="M35" s="64"/>
      <c r="N35" s="58">
        <f t="shared" si="16"/>
        <v>1.95583</v>
      </c>
      <c r="O35" s="64"/>
    </row>
    <row r="36" spans="1:15" s="59" customFormat="1" ht="16.2" x14ac:dyDescent="0.3">
      <c r="A36" s="134"/>
      <c r="B36" s="136"/>
      <c r="C36" s="68" t="s">
        <v>43</v>
      </c>
      <c r="D36" s="65" t="s">
        <v>44</v>
      </c>
      <c r="E36" s="69">
        <v>100</v>
      </c>
      <c r="F36" s="72"/>
      <c r="G36" s="63" t="s">
        <v>11</v>
      </c>
      <c r="H36" s="67">
        <f>E36</f>
        <v>100</v>
      </c>
      <c r="I36" s="116">
        <v>43</v>
      </c>
      <c r="J36" s="106">
        <f t="shared" si="15"/>
        <v>4300</v>
      </c>
      <c r="K36" s="109">
        <f t="shared" si="17"/>
        <v>84.10069</v>
      </c>
      <c r="L36" s="110">
        <f t="shared" si="18"/>
        <v>8410.0689999999995</v>
      </c>
      <c r="M36" s="64"/>
      <c r="N36" s="58"/>
      <c r="O36" s="64"/>
    </row>
    <row r="37" spans="1:15" s="59" customFormat="1" ht="16.2" x14ac:dyDescent="0.3">
      <c r="A37" s="134"/>
      <c r="B37" s="136"/>
      <c r="C37" s="68" t="s">
        <v>43</v>
      </c>
      <c r="D37" s="65" t="s">
        <v>45</v>
      </c>
      <c r="E37" s="69">
        <v>100</v>
      </c>
      <c r="F37" s="72"/>
      <c r="G37" s="63" t="s">
        <v>11</v>
      </c>
      <c r="H37" s="67">
        <f>E37</f>
        <v>100</v>
      </c>
      <c r="I37" s="116">
        <v>43</v>
      </c>
      <c r="J37" s="106">
        <f t="shared" si="15"/>
        <v>4300</v>
      </c>
      <c r="K37" s="109">
        <f t="shared" si="17"/>
        <v>84.10069</v>
      </c>
      <c r="L37" s="110">
        <f t="shared" si="18"/>
        <v>8410.0689999999995</v>
      </c>
      <c r="M37" s="64"/>
      <c r="N37" s="58"/>
      <c r="O37" s="64"/>
    </row>
    <row r="38" spans="1:15" s="59" customFormat="1" ht="16.2" x14ac:dyDescent="0.3">
      <c r="A38" s="134"/>
      <c r="B38" s="136"/>
      <c r="C38" s="68" t="s">
        <v>43</v>
      </c>
      <c r="D38" s="44" t="s">
        <v>15</v>
      </c>
      <c r="E38" s="70">
        <v>50</v>
      </c>
      <c r="F38" s="66">
        <v>0.6</v>
      </c>
      <c r="G38" s="63" t="s">
        <v>13</v>
      </c>
      <c r="H38" s="67">
        <f>ROUND(E38/F38,0)</f>
        <v>83</v>
      </c>
      <c r="I38" s="116">
        <v>17</v>
      </c>
      <c r="J38" s="106">
        <f t="shared" si="15"/>
        <v>1411</v>
      </c>
      <c r="K38" s="109">
        <f t="shared" si="17"/>
        <v>33.249110000000002</v>
      </c>
      <c r="L38" s="110">
        <f t="shared" si="18"/>
        <v>2759.6761300000003</v>
      </c>
      <c r="M38" s="64"/>
      <c r="N38" s="58">
        <f t="shared" ref="N38" si="19">L38/J38</f>
        <v>1.9558300000000002</v>
      </c>
      <c r="O38" s="64"/>
    </row>
    <row r="39" spans="1:15" s="59" customFormat="1" ht="16.2" x14ac:dyDescent="0.3">
      <c r="A39" s="134"/>
      <c r="B39" s="136"/>
      <c r="C39" s="68" t="s">
        <v>43</v>
      </c>
      <c r="D39" s="65" t="s">
        <v>46</v>
      </c>
      <c r="E39" s="69">
        <v>100</v>
      </c>
      <c r="F39" s="72"/>
      <c r="G39" s="63" t="s">
        <v>11</v>
      </c>
      <c r="H39" s="67">
        <f>E39</f>
        <v>100</v>
      </c>
      <c r="I39" s="116">
        <v>43</v>
      </c>
      <c r="J39" s="106">
        <f t="shared" si="15"/>
        <v>4300</v>
      </c>
      <c r="K39" s="109">
        <f t="shared" si="17"/>
        <v>84.10069</v>
      </c>
      <c r="L39" s="110">
        <f t="shared" si="18"/>
        <v>8410.0689999999995</v>
      </c>
      <c r="M39" s="64"/>
      <c r="N39" s="58"/>
      <c r="O39" s="64"/>
    </row>
    <row r="40" spans="1:15" s="59" customFormat="1" ht="16.2" x14ac:dyDescent="0.3">
      <c r="A40" s="134"/>
      <c r="B40" s="136"/>
      <c r="C40" s="68" t="s">
        <v>43</v>
      </c>
      <c r="D40" s="43" t="s">
        <v>34</v>
      </c>
      <c r="E40" s="69">
        <v>400</v>
      </c>
      <c r="F40" s="72"/>
      <c r="G40" s="63" t="s">
        <v>11</v>
      </c>
      <c r="H40" s="67">
        <f>E40</f>
        <v>400</v>
      </c>
      <c r="I40" s="116">
        <v>39</v>
      </c>
      <c r="J40" s="106">
        <f t="shared" si="15"/>
        <v>15600</v>
      </c>
      <c r="K40" s="109">
        <f t="shared" si="17"/>
        <v>76.277370000000005</v>
      </c>
      <c r="L40" s="110">
        <f t="shared" si="18"/>
        <v>30510.948</v>
      </c>
      <c r="M40" s="64"/>
      <c r="N40" s="58">
        <f t="shared" ref="N40:N42" si="20">L40/J40</f>
        <v>1.95583</v>
      </c>
      <c r="O40" s="64"/>
    </row>
    <row r="41" spans="1:15" s="59" customFormat="1" ht="16.2" x14ac:dyDescent="0.3">
      <c r="A41" s="134"/>
      <c r="B41" s="136"/>
      <c r="C41" s="68" t="s">
        <v>43</v>
      </c>
      <c r="D41" s="44" t="s">
        <v>24</v>
      </c>
      <c r="E41" s="70">
        <v>200</v>
      </c>
      <c r="F41" s="66">
        <v>0.6</v>
      </c>
      <c r="G41" s="63" t="s">
        <v>13</v>
      </c>
      <c r="H41" s="67">
        <f>ROUND(E41/F41,0)</f>
        <v>333</v>
      </c>
      <c r="I41" s="116">
        <v>12</v>
      </c>
      <c r="J41" s="106">
        <f t="shared" si="15"/>
        <v>3996</v>
      </c>
      <c r="K41" s="109">
        <f t="shared" si="17"/>
        <v>23.46996</v>
      </c>
      <c r="L41" s="110">
        <f t="shared" si="18"/>
        <v>7815.4966800000002</v>
      </c>
      <c r="M41" s="64"/>
      <c r="N41" s="58">
        <f t="shared" si="20"/>
        <v>1.95583</v>
      </c>
      <c r="O41" s="64"/>
    </row>
    <row r="42" spans="1:15" s="59" customFormat="1" ht="16.2" x14ac:dyDescent="0.3">
      <c r="A42" s="134"/>
      <c r="B42" s="136"/>
      <c r="C42" s="68" t="s">
        <v>43</v>
      </c>
      <c r="D42" s="44" t="s">
        <v>16</v>
      </c>
      <c r="E42" s="70">
        <v>200</v>
      </c>
      <c r="F42" s="66">
        <v>0.55000000000000004</v>
      </c>
      <c r="G42" s="63" t="s">
        <v>13</v>
      </c>
      <c r="H42" s="67">
        <f>ROUND(E42/F42,0)</f>
        <v>364</v>
      </c>
      <c r="I42" s="116">
        <v>12</v>
      </c>
      <c r="J42" s="106">
        <f>H42*I42</f>
        <v>4368</v>
      </c>
      <c r="K42" s="109">
        <f t="shared" si="17"/>
        <v>23.46996</v>
      </c>
      <c r="L42" s="110">
        <f t="shared" si="18"/>
        <v>8543.0654400000003</v>
      </c>
      <c r="M42" s="64"/>
      <c r="N42" s="58">
        <f t="shared" si="20"/>
        <v>1.9558300000000002</v>
      </c>
      <c r="O42" s="64"/>
    </row>
    <row r="43" spans="1:15" s="59" customFormat="1" x14ac:dyDescent="0.3">
      <c r="A43" s="134"/>
      <c r="B43" s="136"/>
      <c r="C43" s="138" t="s">
        <v>54</v>
      </c>
      <c r="D43" s="139"/>
      <c r="E43" s="71">
        <f>SUM(E32:E42)</f>
        <v>1250</v>
      </c>
      <c r="F43" s="51"/>
      <c r="G43" s="71"/>
      <c r="H43" s="38"/>
      <c r="I43" s="117"/>
      <c r="J43" s="111">
        <f>SUM(J32:J42)</f>
        <v>41862</v>
      </c>
      <c r="K43" s="119"/>
      <c r="L43" s="113">
        <f>SUM(L32:L42)</f>
        <v>81874.955459999997</v>
      </c>
      <c r="M43" s="64"/>
      <c r="N43" s="58">
        <f>L43/J43</f>
        <v>1.95583</v>
      </c>
      <c r="O43" s="64"/>
    </row>
    <row r="44" spans="1:15" s="59" customFormat="1" ht="16.2" x14ac:dyDescent="0.3">
      <c r="A44" s="134"/>
      <c r="B44" s="136" t="s">
        <v>52</v>
      </c>
      <c r="C44" s="68" t="s">
        <v>43</v>
      </c>
      <c r="D44" s="43" t="s">
        <v>10</v>
      </c>
      <c r="E44" s="69"/>
      <c r="F44" s="72"/>
      <c r="G44" s="63" t="s">
        <v>11</v>
      </c>
      <c r="H44" s="67">
        <f>E44</f>
        <v>0</v>
      </c>
      <c r="I44" s="105">
        <v>48</v>
      </c>
      <c r="J44" s="106">
        <f t="shared" ref="J44:J53" si="21">H44*I44</f>
        <v>0</v>
      </c>
      <c r="K44" s="114">
        <f>I44*1.95583</f>
        <v>93.879840000000002</v>
      </c>
      <c r="L44" s="115">
        <f>H44*K44</f>
        <v>0</v>
      </c>
      <c r="M44" s="64"/>
      <c r="N44" s="58" t="e">
        <f t="shared" ref="N44:N47" si="22">L44/J44</f>
        <v>#DIV/0!</v>
      </c>
      <c r="O44" s="64"/>
    </row>
    <row r="45" spans="1:15" s="59" customFormat="1" ht="16.2" x14ac:dyDescent="0.3">
      <c r="A45" s="134"/>
      <c r="B45" s="137"/>
      <c r="C45" s="68" t="s">
        <v>43</v>
      </c>
      <c r="D45" s="43" t="s">
        <v>12</v>
      </c>
      <c r="E45" s="69"/>
      <c r="F45" s="72"/>
      <c r="G45" s="63" t="s">
        <v>11</v>
      </c>
      <c r="H45" s="67">
        <f>E45</f>
        <v>0</v>
      </c>
      <c r="I45" s="116">
        <v>43</v>
      </c>
      <c r="J45" s="106">
        <f t="shared" si="21"/>
        <v>0</v>
      </c>
      <c r="K45" s="109">
        <f t="shared" ref="K45:K54" si="23">I45*1.95583</f>
        <v>84.10069</v>
      </c>
      <c r="L45" s="110">
        <f t="shared" ref="L45:L54" si="24">H45*K45</f>
        <v>0</v>
      </c>
      <c r="M45" s="64"/>
      <c r="N45" s="58" t="e">
        <f t="shared" si="22"/>
        <v>#DIV/0!</v>
      </c>
      <c r="O45" s="64"/>
    </row>
    <row r="46" spans="1:15" s="59" customFormat="1" ht="16.2" x14ac:dyDescent="0.3">
      <c r="A46" s="134"/>
      <c r="B46" s="137"/>
      <c r="C46" s="68" t="s">
        <v>43</v>
      </c>
      <c r="D46" s="44" t="s">
        <v>33</v>
      </c>
      <c r="E46" s="70"/>
      <c r="F46" s="66">
        <v>0.6</v>
      </c>
      <c r="G46" s="63" t="s">
        <v>13</v>
      </c>
      <c r="H46" s="67">
        <f>ROUND(E46/F46,0)</f>
        <v>0</v>
      </c>
      <c r="I46" s="116">
        <v>23</v>
      </c>
      <c r="J46" s="106">
        <f t="shared" si="21"/>
        <v>0</v>
      </c>
      <c r="K46" s="109">
        <f t="shared" si="23"/>
        <v>44.984090000000002</v>
      </c>
      <c r="L46" s="110">
        <f t="shared" si="24"/>
        <v>0</v>
      </c>
      <c r="M46" s="64"/>
      <c r="N46" s="58" t="e">
        <f t="shared" si="22"/>
        <v>#DIV/0!</v>
      </c>
      <c r="O46" s="64"/>
    </row>
    <row r="47" spans="1:15" s="59" customFormat="1" ht="16.2" x14ac:dyDescent="0.3">
      <c r="A47" s="134"/>
      <c r="B47" s="136"/>
      <c r="C47" s="68" t="s">
        <v>43</v>
      </c>
      <c r="D47" s="44" t="s">
        <v>14</v>
      </c>
      <c r="E47" s="70"/>
      <c r="F47" s="66">
        <v>0.6</v>
      </c>
      <c r="G47" s="63" t="s">
        <v>13</v>
      </c>
      <c r="H47" s="67">
        <f>ROUND(E47/F47,0)</f>
        <v>0</v>
      </c>
      <c r="I47" s="116">
        <v>19</v>
      </c>
      <c r="J47" s="106">
        <f t="shared" si="21"/>
        <v>0</v>
      </c>
      <c r="K47" s="109">
        <f t="shared" si="23"/>
        <v>37.160769999999999</v>
      </c>
      <c r="L47" s="110">
        <f t="shared" si="24"/>
        <v>0</v>
      </c>
      <c r="M47" s="64"/>
      <c r="N47" s="58" t="e">
        <f t="shared" si="22"/>
        <v>#DIV/0!</v>
      </c>
      <c r="O47" s="64"/>
    </row>
    <row r="48" spans="1:15" s="59" customFormat="1" ht="16.2" x14ac:dyDescent="0.3">
      <c r="A48" s="134"/>
      <c r="B48" s="136"/>
      <c r="C48" s="68" t="s">
        <v>43</v>
      </c>
      <c r="D48" s="65" t="s">
        <v>44</v>
      </c>
      <c r="E48" s="69"/>
      <c r="F48" s="72"/>
      <c r="G48" s="63" t="s">
        <v>11</v>
      </c>
      <c r="H48" s="67">
        <f>E48</f>
        <v>0</v>
      </c>
      <c r="I48" s="116">
        <v>43</v>
      </c>
      <c r="J48" s="106">
        <f t="shared" si="21"/>
        <v>0</v>
      </c>
      <c r="K48" s="109">
        <f t="shared" si="23"/>
        <v>84.10069</v>
      </c>
      <c r="L48" s="110">
        <f t="shared" si="24"/>
        <v>0</v>
      </c>
      <c r="M48" s="64"/>
      <c r="N48" s="58"/>
      <c r="O48" s="64"/>
    </row>
    <row r="49" spans="1:15" s="59" customFormat="1" ht="16.2" x14ac:dyDescent="0.3">
      <c r="A49" s="134"/>
      <c r="B49" s="136"/>
      <c r="C49" s="68" t="s">
        <v>43</v>
      </c>
      <c r="D49" s="65" t="s">
        <v>45</v>
      </c>
      <c r="E49" s="69"/>
      <c r="F49" s="72"/>
      <c r="G49" s="63" t="s">
        <v>11</v>
      </c>
      <c r="H49" s="67">
        <f>E49</f>
        <v>0</v>
      </c>
      <c r="I49" s="116">
        <v>43</v>
      </c>
      <c r="J49" s="106">
        <f t="shared" si="21"/>
        <v>0</v>
      </c>
      <c r="K49" s="109">
        <f t="shared" si="23"/>
        <v>84.10069</v>
      </c>
      <c r="L49" s="110">
        <f t="shared" si="24"/>
        <v>0</v>
      </c>
      <c r="M49" s="64"/>
      <c r="N49" s="58"/>
      <c r="O49" s="64"/>
    </row>
    <row r="50" spans="1:15" s="59" customFormat="1" ht="16.2" x14ac:dyDescent="0.3">
      <c r="A50" s="134"/>
      <c r="B50" s="136"/>
      <c r="C50" s="68" t="s">
        <v>43</v>
      </c>
      <c r="D50" s="44" t="s">
        <v>15</v>
      </c>
      <c r="E50" s="70"/>
      <c r="F50" s="66">
        <v>0.6</v>
      </c>
      <c r="G50" s="63" t="s">
        <v>13</v>
      </c>
      <c r="H50" s="67">
        <f>ROUND(E50/F50,0)</f>
        <v>0</v>
      </c>
      <c r="I50" s="116">
        <v>17</v>
      </c>
      <c r="J50" s="106">
        <f t="shared" si="21"/>
        <v>0</v>
      </c>
      <c r="K50" s="109">
        <f t="shared" si="23"/>
        <v>33.249110000000002</v>
      </c>
      <c r="L50" s="110">
        <f t="shared" si="24"/>
        <v>0</v>
      </c>
      <c r="M50" s="64"/>
      <c r="N50" s="58" t="e">
        <f t="shared" ref="N50" si="25">L50/J50</f>
        <v>#DIV/0!</v>
      </c>
      <c r="O50" s="64"/>
    </row>
    <row r="51" spans="1:15" s="59" customFormat="1" ht="16.2" x14ac:dyDescent="0.3">
      <c r="A51" s="134"/>
      <c r="B51" s="136"/>
      <c r="C51" s="68" t="s">
        <v>43</v>
      </c>
      <c r="D51" s="65" t="s">
        <v>46</v>
      </c>
      <c r="E51" s="69"/>
      <c r="F51" s="72"/>
      <c r="G51" s="63" t="s">
        <v>11</v>
      </c>
      <c r="H51" s="67">
        <f>E51</f>
        <v>0</v>
      </c>
      <c r="I51" s="116">
        <v>43</v>
      </c>
      <c r="J51" s="106">
        <f t="shared" si="21"/>
        <v>0</v>
      </c>
      <c r="K51" s="109">
        <f t="shared" si="23"/>
        <v>84.10069</v>
      </c>
      <c r="L51" s="110">
        <f t="shared" si="24"/>
        <v>0</v>
      </c>
      <c r="M51" s="64"/>
      <c r="N51" s="58"/>
      <c r="O51" s="64"/>
    </row>
    <row r="52" spans="1:15" s="59" customFormat="1" ht="16.2" x14ac:dyDescent="0.3">
      <c r="A52" s="134"/>
      <c r="B52" s="136"/>
      <c r="C52" s="68" t="s">
        <v>43</v>
      </c>
      <c r="D52" s="43" t="s">
        <v>34</v>
      </c>
      <c r="E52" s="69"/>
      <c r="F52" s="72"/>
      <c r="G52" s="63" t="s">
        <v>11</v>
      </c>
      <c r="H52" s="67">
        <f>E52</f>
        <v>0</v>
      </c>
      <c r="I52" s="116">
        <v>39</v>
      </c>
      <c r="J52" s="106">
        <f t="shared" si="21"/>
        <v>0</v>
      </c>
      <c r="K52" s="109">
        <f t="shared" si="23"/>
        <v>76.277370000000005</v>
      </c>
      <c r="L52" s="110">
        <f t="shared" si="24"/>
        <v>0</v>
      </c>
      <c r="M52" s="64"/>
      <c r="N52" s="58" t="e">
        <f t="shared" ref="N52:N54" si="26">L52/J52</f>
        <v>#DIV/0!</v>
      </c>
      <c r="O52" s="64"/>
    </row>
    <row r="53" spans="1:15" s="59" customFormat="1" ht="16.2" x14ac:dyDescent="0.3">
      <c r="A53" s="134"/>
      <c r="B53" s="136"/>
      <c r="C53" s="68" t="s">
        <v>43</v>
      </c>
      <c r="D53" s="44" t="s">
        <v>24</v>
      </c>
      <c r="E53" s="70">
        <v>140</v>
      </c>
      <c r="F53" s="66">
        <v>0.6</v>
      </c>
      <c r="G53" s="63" t="s">
        <v>13</v>
      </c>
      <c r="H53" s="67">
        <f>ROUND(E53/F53,0)</f>
        <v>233</v>
      </c>
      <c r="I53" s="116">
        <v>12</v>
      </c>
      <c r="J53" s="106">
        <f t="shared" si="21"/>
        <v>2796</v>
      </c>
      <c r="K53" s="109">
        <f t="shared" si="23"/>
        <v>23.46996</v>
      </c>
      <c r="L53" s="110">
        <f t="shared" si="24"/>
        <v>5468.5006800000001</v>
      </c>
      <c r="M53" s="64"/>
      <c r="N53" s="58">
        <f t="shared" si="26"/>
        <v>1.95583</v>
      </c>
      <c r="O53" s="64"/>
    </row>
    <row r="54" spans="1:15" s="59" customFormat="1" ht="16.2" x14ac:dyDescent="0.3">
      <c r="A54" s="134"/>
      <c r="B54" s="136"/>
      <c r="C54" s="68" t="s">
        <v>43</v>
      </c>
      <c r="D54" s="44" t="s">
        <v>16</v>
      </c>
      <c r="E54" s="70">
        <v>151</v>
      </c>
      <c r="F54" s="66">
        <v>0.55000000000000004</v>
      </c>
      <c r="G54" s="63" t="s">
        <v>13</v>
      </c>
      <c r="H54" s="67">
        <f>ROUND(E54/F54,0)</f>
        <v>275</v>
      </c>
      <c r="I54" s="116">
        <v>12</v>
      </c>
      <c r="J54" s="106">
        <f>H54*I54</f>
        <v>3300</v>
      </c>
      <c r="K54" s="109">
        <f t="shared" si="23"/>
        <v>23.46996</v>
      </c>
      <c r="L54" s="110">
        <f t="shared" si="24"/>
        <v>6454.2390000000005</v>
      </c>
      <c r="M54" s="64"/>
      <c r="N54" s="58">
        <f t="shared" si="26"/>
        <v>1.9558300000000002</v>
      </c>
      <c r="O54" s="64"/>
    </row>
    <row r="55" spans="1:15" s="59" customFormat="1" ht="15" thickBot="1" x14ac:dyDescent="0.35">
      <c r="A55" s="134"/>
      <c r="B55" s="136"/>
      <c r="C55" s="138" t="s">
        <v>53</v>
      </c>
      <c r="D55" s="139"/>
      <c r="E55" s="71">
        <f>SUM(E44:E54)</f>
        <v>291</v>
      </c>
      <c r="F55" s="51"/>
      <c r="G55" s="71"/>
      <c r="H55" s="38"/>
      <c r="I55" s="117"/>
      <c r="J55" s="111">
        <f>SUM(J44:J54)</f>
        <v>6096</v>
      </c>
      <c r="K55" s="118"/>
      <c r="L55" s="112">
        <f>SUM(L44:L54)</f>
        <v>11922.739680000001</v>
      </c>
      <c r="M55" s="64"/>
      <c r="N55" s="58">
        <f>L55/J55</f>
        <v>1.9558300000000002</v>
      </c>
      <c r="O55" s="64"/>
    </row>
    <row r="56" spans="1:15" s="59" customFormat="1" ht="15" thickBot="1" x14ac:dyDescent="0.35">
      <c r="A56" s="135"/>
      <c r="B56" s="130" t="s">
        <v>67</v>
      </c>
      <c r="C56" s="131"/>
      <c r="D56" s="132"/>
      <c r="E56" s="60">
        <f>E55+E43+E31+E19</f>
        <v>2378</v>
      </c>
      <c r="F56" s="22"/>
      <c r="G56" s="62"/>
      <c r="H56" s="61"/>
      <c r="I56" s="120"/>
      <c r="J56" s="121">
        <f>J55+J43+J31+J19</f>
        <v>76323</v>
      </c>
      <c r="K56" s="122"/>
      <c r="L56" s="123">
        <f>L55+L43+L31+L19</f>
        <v>149274.81309000001</v>
      </c>
      <c r="M56" s="64"/>
      <c r="N56" s="58">
        <f t="shared" ref="N56" si="27">L56/J56</f>
        <v>1.9558300000000002</v>
      </c>
      <c r="O56" s="64"/>
    </row>
    <row r="57" spans="1:15" x14ac:dyDescent="0.3">
      <c r="A57" s="11"/>
      <c r="B57" s="11"/>
      <c r="C57" s="11"/>
      <c r="D57" s="11"/>
      <c r="E57" s="11"/>
      <c r="F57" s="11"/>
      <c r="G57" s="11"/>
      <c r="H57" s="11"/>
      <c r="I57" s="11"/>
      <c r="K57" s="11"/>
    </row>
    <row r="58" spans="1:15" x14ac:dyDescent="0.3">
      <c r="A58" s="11"/>
      <c r="B58" s="11"/>
      <c r="C58" s="11"/>
      <c r="D58" s="11"/>
      <c r="E58" s="11"/>
      <c r="F58" s="11"/>
      <c r="G58" s="11"/>
      <c r="H58" s="11"/>
      <c r="I58" s="11"/>
      <c r="K58" s="11"/>
    </row>
    <row r="59" spans="1:15" x14ac:dyDescent="0.3">
      <c r="A59" s="168" t="s">
        <v>25</v>
      </c>
      <c r="B59" s="168"/>
      <c r="C59" s="168"/>
      <c r="D59" s="168"/>
      <c r="E59" s="8"/>
      <c r="F59" s="6"/>
      <c r="G59" s="6"/>
      <c r="H59" s="6"/>
      <c r="I59" s="6"/>
      <c r="J59" s="52" t="s">
        <v>26</v>
      </c>
      <c r="K59" s="52"/>
      <c r="M59" s="8"/>
    </row>
    <row r="60" spans="1:15" ht="15.6" x14ac:dyDescent="0.3">
      <c r="A60" s="168" t="s">
        <v>27</v>
      </c>
      <c r="B60" s="168"/>
      <c r="C60" s="168"/>
      <c r="D60" s="168"/>
      <c r="E60" s="8"/>
      <c r="F60" s="6"/>
      <c r="G60" s="6"/>
      <c r="H60" s="6"/>
      <c r="I60" s="6"/>
      <c r="J60" s="57" t="s">
        <v>60</v>
      </c>
      <c r="K60" s="52"/>
      <c r="L60" s="52"/>
      <c r="M60" s="8"/>
    </row>
    <row r="61" spans="1:15" ht="6" customHeight="1" x14ac:dyDescent="0.3">
      <c r="A61" s="52"/>
      <c r="B61" s="52"/>
      <c r="C61" s="52"/>
      <c r="D61" s="52"/>
      <c r="E61" s="8"/>
      <c r="F61" s="6"/>
      <c r="G61" s="6"/>
      <c r="H61" s="6"/>
      <c r="I61" s="6"/>
      <c r="J61" s="52"/>
      <c r="K61" s="52"/>
      <c r="L61" s="52"/>
      <c r="M61" s="8"/>
    </row>
    <row r="62" spans="1:15" x14ac:dyDescent="0.3">
      <c r="A62" s="168" t="s">
        <v>28</v>
      </c>
      <c r="B62" s="168"/>
      <c r="C62" s="168"/>
      <c r="D62" s="52"/>
      <c r="E62" s="8"/>
      <c r="F62" s="6"/>
      <c r="G62" s="6"/>
      <c r="H62" s="6"/>
      <c r="I62" s="6"/>
      <c r="J62" s="52" t="s">
        <v>29</v>
      </c>
      <c r="K62" s="52"/>
      <c r="L62" s="8"/>
      <c r="M62" s="8"/>
    </row>
    <row r="63" spans="1:15" ht="14.4" hidden="1" customHeight="1" x14ac:dyDescent="0.3">
      <c r="A63" s="52"/>
      <c r="B63" s="52"/>
      <c r="C63" s="52"/>
      <c r="D63" s="52"/>
      <c r="E63" s="8"/>
      <c r="F63" s="6"/>
      <c r="G63" s="6"/>
      <c r="H63" s="6"/>
      <c r="I63" s="6"/>
      <c r="J63" s="8"/>
      <c r="K63" s="9"/>
      <c r="L63" s="8"/>
      <c r="M63" s="8"/>
    </row>
    <row r="64" spans="1:15" ht="14.4" customHeight="1" x14ac:dyDescent="0.3">
      <c r="A64" s="169" t="s">
        <v>30</v>
      </c>
      <c r="B64" s="169"/>
      <c r="C64" s="169"/>
      <c r="D64" s="169"/>
      <c r="E64" s="4"/>
      <c r="F64" s="6"/>
      <c r="G64" s="6"/>
      <c r="H64" s="6"/>
      <c r="I64" s="6"/>
      <c r="J64" s="169" t="s">
        <v>59</v>
      </c>
      <c r="K64" s="169"/>
      <c r="L64" s="169"/>
      <c r="M64" s="53"/>
    </row>
    <row r="65" spans="1:12" x14ac:dyDescent="0.3">
      <c r="A65" s="40"/>
      <c r="B65" s="40"/>
      <c r="C65" s="41"/>
      <c r="D65" s="41"/>
      <c r="E65" s="4"/>
      <c r="F65" s="180"/>
      <c r="G65" s="180"/>
      <c r="H65" s="180"/>
      <c r="I65" s="8"/>
      <c r="J65" s="8"/>
      <c r="K65"/>
      <c r="L65"/>
    </row>
    <row r="66" spans="1:12" x14ac:dyDescent="0.3">
      <c r="A66" s="40"/>
      <c r="B66" s="40"/>
      <c r="C66" s="41"/>
      <c r="D66" s="41"/>
      <c r="E66" s="4"/>
      <c r="F66" s="54"/>
      <c r="G66" s="54"/>
      <c r="H66" s="54"/>
      <c r="I66" s="8"/>
      <c r="J66" s="8"/>
      <c r="K66"/>
      <c r="L66"/>
    </row>
    <row r="67" spans="1:12" x14ac:dyDescent="0.3">
      <c r="A67" s="46" t="s">
        <v>31</v>
      </c>
      <c r="B67" s="46"/>
      <c r="C67" s="46"/>
      <c r="D67" s="46"/>
      <c r="E67" s="8"/>
      <c r="F67" s="8"/>
      <c r="G67" s="8"/>
      <c r="H67" s="8"/>
      <c r="I67" s="8"/>
      <c r="J67" s="8"/>
      <c r="K67"/>
      <c r="L67"/>
    </row>
    <row r="68" spans="1:12" ht="14.4" customHeight="1" x14ac:dyDescent="0.3">
      <c r="A68" s="169" t="s">
        <v>32</v>
      </c>
      <c r="B68" s="169"/>
      <c r="C68" s="169"/>
      <c r="D68" s="169"/>
      <c r="E68" s="20"/>
      <c r="F68" s="8"/>
      <c r="G68" s="8"/>
      <c r="H68" s="8"/>
      <c r="I68" s="8"/>
      <c r="J68" s="8"/>
      <c r="K68"/>
      <c r="L68"/>
    </row>
    <row r="71" spans="1:12" s="76" customFormat="1" x14ac:dyDescent="0.3">
      <c r="A71" s="73" t="s">
        <v>39</v>
      </c>
      <c r="B71" s="74"/>
      <c r="C71" s="74"/>
      <c r="D71" s="74"/>
      <c r="E71" s="75"/>
      <c r="F71" s="75"/>
      <c r="G71" s="75"/>
      <c r="H71" s="75"/>
      <c r="I71" s="75"/>
      <c r="J71" s="75"/>
    </row>
    <row r="72" spans="1:12" s="76" customFormat="1" ht="14.4" customHeight="1" x14ac:dyDescent="0.3">
      <c r="A72" s="167" t="s">
        <v>40</v>
      </c>
      <c r="B72" s="167"/>
      <c r="C72" s="167"/>
      <c r="D72" s="167"/>
      <c r="E72" s="78"/>
      <c r="F72" s="75"/>
      <c r="G72" s="75"/>
      <c r="H72" s="75"/>
      <c r="I72" s="75"/>
      <c r="J72" s="75"/>
    </row>
  </sheetData>
  <mergeCells count="33">
    <mergeCell ref="J64:L64"/>
    <mergeCell ref="A68:D68"/>
    <mergeCell ref="A62:C62"/>
    <mergeCell ref="F65:H65"/>
    <mergeCell ref="A8:A56"/>
    <mergeCell ref="B8:B19"/>
    <mergeCell ref="C19:D19"/>
    <mergeCell ref="B20:B31"/>
    <mergeCell ref="C31:D31"/>
    <mergeCell ref="B32:B43"/>
    <mergeCell ref="C43:D43"/>
    <mergeCell ref="B44:B55"/>
    <mergeCell ref="C55:D55"/>
    <mergeCell ref="B56:D56"/>
    <mergeCell ref="A2:L2"/>
    <mergeCell ref="A3:L3"/>
    <mergeCell ref="A60:D60"/>
    <mergeCell ref="K5:K6"/>
    <mergeCell ref="L5:L6"/>
    <mergeCell ref="F5:F6"/>
    <mergeCell ref="G5:G6"/>
    <mergeCell ref="H5:H6"/>
    <mergeCell ref="D4:E4"/>
    <mergeCell ref="I5:I6"/>
    <mergeCell ref="J5:J6"/>
    <mergeCell ref="E5:E6"/>
    <mergeCell ref="A72:D72"/>
    <mergeCell ref="A59:D59"/>
    <mergeCell ref="B5:B6"/>
    <mergeCell ref="C5:C6"/>
    <mergeCell ref="D5:D6"/>
    <mergeCell ref="A64:D64"/>
    <mergeCell ref="A5:A6"/>
  </mergeCells>
  <pageMargins left="0.82677165354330717" right="0.23622047244094491" top="0.74803149606299213" bottom="0.74803149606299213" header="0.31496062992125984" footer="0.31496062992125984"/>
  <pageSetup paperSize="9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7"/>
  <sheetViews>
    <sheetView tabSelected="1" workbookViewId="0">
      <selection activeCell="A6" sqref="A6"/>
    </sheetView>
  </sheetViews>
  <sheetFormatPr defaultRowHeight="15.6" x14ac:dyDescent="0.3"/>
  <cols>
    <col min="1" max="1" width="17.33203125" style="14" customWidth="1"/>
    <col min="2" max="6" width="20.33203125" style="14" customWidth="1"/>
    <col min="7" max="9" width="8.88671875" style="14"/>
  </cols>
  <sheetData>
    <row r="2" spans="1:8" x14ac:dyDescent="0.3">
      <c r="A2" s="183" t="s">
        <v>3</v>
      </c>
      <c r="B2" s="183"/>
      <c r="C2" s="183"/>
      <c r="D2" s="183"/>
      <c r="E2" s="183"/>
      <c r="F2" s="183"/>
      <c r="G2" s="50"/>
      <c r="H2" s="50"/>
    </row>
    <row r="3" spans="1:8" x14ac:dyDescent="0.3">
      <c r="A3" s="182" t="s">
        <v>56</v>
      </c>
      <c r="B3" s="182"/>
      <c r="C3" s="182"/>
      <c r="D3" s="182"/>
      <c r="E3" s="182"/>
      <c r="F3" s="182"/>
      <c r="G3" s="49"/>
      <c r="H3" s="49"/>
    </row>
    <row r="4" spans="1:8" ht="31.2" customHeight="1" x14ac:dyDescent="0.3">
      <c r="A4" s="181" t="s">
        <v>55</v>
      </c>
      <c r="B4" s="181"/>
      <c r="C4" s="181"/>
      <c r="D4" s="181"/>
      <c r="E4" s="181"/>
      <c r="F4" s="181"/>
      <c r="G4" s="49"/>
      <c r="H4" s="49"/>
    </row>
    <row r="5" spans="1:8" ht="22.2" customHeight="1" x14ac:dyDescent="0.3">
      <c r="A5" s="182" t="s">
        <v>68</v>
      </c>
      <c r="B5" s="182"/>
      <c r="C5" s="182"/>
      <c r="D5" s="182"/>
      <c r="E5" s="182"/>
      <c r="F5" s="182"/>
      <c r="G5" s="49"/>
      <c r="H5" s="49"/>
    </row>
    <row r="6" spans="1:8" x14ac:dyDescent="0.3">
      <c r="A6" s="15"/>
      <c r="B6" s="15"/>
      <c r="C6" s="15"/>
      <c r="D6" s="15"/>
      <c r="E6" s="15"/>
      <c r="F6" s="15"/>
      <c r="G6" s="15"/>
      <c r="H6" s="15"/>
    </row>
    <row r="7" spans="1:8" x14ac:dyDescent="0.3">
      <c r="A7" s="15"/>
      <c r="B7" s="15"/>
      <c r="C7" s="15"/>
      <c r="D7" s="15"/>
      <c r="E7" s="15"/>
      <c r="F7" s="15"/>
      <c r="G7" s="15"/>
      <c r="H7" s="15"/>
    </row>
    <row r="8" spans="1:8" x14ac:dyDescent="0.3">
      <c r="A8" s="15"/>
      <c r="B8" s="15"/>
      <c r="C8" s="15"/>
      <c r="D8" s="15"/>
      <c r="E8" s="15"/>
      <c r="F8" s="15"/>
      <c r="G8" s="15"/>
      <c r="H8" s="15"/>
    </row>
    <row r="9" spans="1:8" ht="27.6" customHeight="1" x14ac:dyDescent="0.3">
      <c r="A9" s="187" t="s">
        <v>2</v>
      </c>
      <c r="B9" s="184" t="s">
        <v>65</v>
      </c>
      <c r="C9" s="185"/>
      <c r="D9" s="185"/>
      <c r="E9" s="186"/>
      <c r="F9" s="189" t="s">
        <v>9</v>
      </c>
      <c r="G9" s="15"/>
      <c r="H9" s="15"/>
    </row>
    <row r="10" spans="1:8" x14ac:dyDescent="0.3">
      <c r="A10" s="188"/>
      <c r="B10" s="18" t="s">
        <v>5</v>
      </c>
      <c r="C10" s="18" t="s">
        <v>6</v>
      </c>
      <c r="D10" s="18" t="s">
        <v>7</v>
      </c>
      <c r="E10" s="18" t="s">
        <v>8</v>
      </c>
      <c r="F10" s="188"/>
      <c r="G10" s="15"/>
      <c r="H10" s="15"/>
    </row>
    <row r="11" spans="1:8" ht="39.6" customHeight="1" x14ac:dyDescent="0.3">
      <c r="A11" s="79" t="s">
        <v>57</v>
      </c>
      <c r="B11" s="129">
        <v>1000</v>
      </c>
      <c r="C11" s="129"/>
      <c r="D11" s="129">
        <v>378</v>
      </c>
      <c r="E11" s="129">
        <v>1000</v>
      </c>
      <c r="F11" s="19">
        <f>SUM(B11:E11)</f>
        <v>2378</v>
      </c>
      <c r="G11" s="15"/>
      <c r="H11" s="15"/>
    </row>
    <row r="12" spans="1:8" x14ac:dyDescent="0.3">
      <c r="A12" s="15"/>
      <c r="B12" s="15"/>
      <c r="C12" s="15"/>
      <c r="D12" s="15"/>
      <c r="E12" s="15"/>
      <c r="F12" s="15"/>
      <c r="G12" s="15"/>
      <c r="H12" s="15"/>
    </row>
    <row r="13" spans="1:8" x14ac:dyDescent="0.3">
      <c r="A13" s="16"/>
      <c r="B13" s="16"/>
      <c r="C13" s="16"/>
      <c r="D13" s="16"/>
      <c r="E13" s="16"/>
      <c r="F13" s="15"/>
      <c r="G13" s="16"/>
      <c r="H13" s="17"/>
    </row>
    <row r="14" spans="1:8" x14ac:dyDescent="0.3">
      <c r="A14" s="168" t="s">
        <v>25</v>
      </c>
      <c r="B14" s="168"/>
      <c r="C14" s="168"/>
      <c r="D14" s="168"/>
      <c r="E14" s="45" t="s">
        <v>26</v>
      </c>
      <c r="F14" s="45"/>
      <c r="G14" s="6"/>
      <c r="H14" s="8"/>
    </row>
    <row r="15" spans="1:8" x14ac:dyDescent="0.3">
      <c r="A15" s="168" t="s">
        <v>27</v>
      </c>
      <c r="B15" s="168"/>
      <c r="C15" s="168"/>
      <c r="D15" s="168"/>
      <c r="E15" s="57" t="s">
        <v>58</v>
      </c>
      <c r="F15" s="55"/>
      <c r="G15" s="55"/>
      <c r="H15" s="8"/>
    </row>
    <row r="16" spans="1:8" ht="6" customHeight="1" x14ac:dyDescent="0.3">
      <c r="A16" s="45"/>
      <c r="B16" s="45"/>
      <c r="C16" s="45"/>
      <c r="D16" s="45"/>
      <c r="E16" s="55"/>
      <c r="F16" s="55"/>
      <c r="G16" s="55"/>
      <c r="H16" s="8"/>
    </row>
    <row r="17" spans="1:12" x14ac:dyDescent="0.3">
      <c r="A17" s="168" t="s">
        <v>28</v>
      </c>
      <c r="B17" s="168"/>
      <c r="C17" s="168"/>
      <c r="D17" s="45"/>
      <c r="E17" s="55" t="s">
        <v>29</v>
      </c>
      <c r="F17" s="55"/>
      <c r="G17" s="8"/>
      <c r="H17" s="8"/>
    </row>
    <row r="18" spans="1:12" ht="11.4" customHeight="1" x14ac:dyDescent="0.3">
      <c r="A18" s="45"/>
      <c r="B18" s="45"/>
      <c r="C18" s="45"/>
      <c r="D18" s="45"/>
      <c r="E18" s="8"/>
      <c r="F18" s="9"/>
      <c r="G18" s="8"/>
      <c r="H18" s="8"/>
    </row>
    <row r="19" spans="1:12" ht="14.4" customHeight="1" x14ac:dyDescent="0.3">
      <c r="A19" s="169" t="s">
        <v>30</v>
      </c>
      <c r="B19" s="169"/>
      <c r="C19" s="169"/>
      <c r="D19" s="47"/>
      <c r="E19" s="169" t="s">
        <v>59</v>
      </c>
      <c r="F19" s="169"/>
      <c r="G19" s="47"/>
      <c r="H19" s="42"/>
    </row>
    <row r="20" spans="1:12" ht="14.4" x14ac:dyDescent="0.3">
      <c r="A20" s="40"/>
      <c r="B20" s="40"/>
      <c r="C20" s="41"/>
      <c r="D20" s="41"/>
      <c r="E20" s="4"/>
      <c r="F20" s="48"/>
      <c r="G20" s="48"/>
      <c r="H20" s="48"/>
      <c r="I20" s="8"/>
      <c r="J20" s="8"/>
    </row>
    <row r="21" spans="1:12" ht="14.4" x14ac:dyDescent="0.3">
      <c r="A21" s="40"/>
      <c r="B21" s="40"/>
      <c r="C21" s="41"/>
      <c r="D21" s="41"/>
      <c r="E21" s="4"/>
      <c r="F21" s="39"/>
      <c r="G21" s="39"/>
      <c r="H21" s="39"/>
      <c r="I21" s="8"/>
      <c r="J21" s="8"/>
    </row>
    <row r="22" spans="1:12" ht="14.4" x14ac:dyDescent="0.3">
      <c r="A22" s="46" t="s">
        <v>31</v>
      </c>
      <c r="B22" s="46"/>
      <c r="C22" s="46"/>
      <c r="D22" s="46"/>
      <c r="E22" s="8"/>
      <c r="F22" s="8"/>
      <c r="G22" s="8"/>
      <c r="H22" s="8"/>
      <c r="I22" s="8"/>
      <c r="J22" s="8"/>
    </row>
    <row r="23" spans="1:12" ht="14.4" customHeight="1" x14ac:dyDescent="0.3">
      <c r="A23" s="169" t="s">
        <v>32</v>
      </c>
      <c r="B23" s="169"/>
      <c r="C23" s="169"/>
      <c r="D23" s="47"/>
      <c r="E23" s="20"/>
      <c r="F23" s="8"/>
      <c r="G23" s="8"/>
      <c r="H23" s="8"/>
      <c r="I23" s="8"/>
      <c r="J23" s="8"/>
    </row>
    <row r="24" spans="1:12" ht="14.4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6"/>
    </row>
    <row r="25" spans="1:12" ht="14.4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6"/>
    </row>
    <row r="26" spans="1:12" s="76" customFormat="1" ht="14.4" x14ac:dyDescent="0.3">
      <c r="A26" s="73" t="s">
        <v>39</v>
      </c>
      <c r="B26" s="74"/>
      <c r="C26" s="74"/>
      <c r="D26" s="74"/>
      <c r="E26" s="75"/>
      <c r="F26" s="75"/>
      <c r="G26" s="75"/>
      <c r="H26" s="75"/>
      <c r="I26" s="75"/>
      <c r="J26" s="75"/>
    </row>
    <row r="27" spans="1:12" s="76" customFormat="1" ht="14.4" customHeight="1" x14ac:dyDescent="0.3">
      <c r="A27" s="167" t="s">
        <v>40</v>
      </c>
      <c r="B27" s="167"/>
      <c r="C27" s="77"/>
      <c r="D27" s="77"/>
      <c r="E27" s="78"/>
      <c r="F27" s="75"/>
      <c r="G27" s="75"/>
      <c r="H27" s="75"/>
      <c r="I27" s="75"/>
      <c r="J27" s="75"/>
    </row>
  </sheetData>
  <mergeCells count="14">
    <mergeCell ref="A27:B27"/>
    <mergeCell ref="A4:F4"/>
    <mergeCell ref="A3:F3"/>
    <mergeCell ref="A2:F2"/>
    <mergeCell ref="A5:F5"/>
    <mergeCell ref="A23:C23"/>
    <mergeCell ref="B9:E9"/>
    <mergeCell ref="A9:A10"/>
    <mergeCell ref="F9:F10"/>
    <mergeCell ref="A14:D14"/>
    <mergeCell ref="A15:D15"/>
    <mergeCell ref="A17:C17"/>
    <mergeCell ref="A19:C19"/>
    <mergeCell ref="E19:F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 1 нач цени</vt:lpstr>
      <vt:lpstr>Прил 2 дост цени</vt:lpstr>
      <vt:lpstr>Прил 3 График за изпълн</vt:lpstr>
      <vt:lpstr>'Прил 2 дост цени'!_Hlk197939478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2026-01-06T07:42:56Z</cp:lastPrinted>
  <dcterms:created xsi:type="dcterms:W3CDTF">2019-10-11T07:43:52Z</dcterms:created>
  <dcterms:modified xsi:type="dcterms:W3CDTF">2026-01-28T11:36:28Z</dcterms:modified>
</cp:coreProperties>
</file>