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Надежда\Ползване\Процедури по Наредбата\2026\Продажба от склад\без преработка\1-9-26 без преработка\"/>
    </mc:Choice>
  </mc:AlternateContent>
  <xr:revisionPtr revIDLastSave="0" documentId="13_ncr:1_{BB225F16-5881-473E-A8FB-B7D3DB2C427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Прил 1 нач цени" sheetId="7" r:id="rId1"/>
    <sheet name="Прил 2 дост цени" sheetId="8" r:id="rId2"/>
    <sheet name="Прил 3 График за изпълн" sheetId="9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08" i="7" l="1"/>
  <c r="L108" i="7" s="1"/>
  <c r="E104" i="8"/>
  <c r="K103" i="8"/>
  <c r="H103" i="8"/>
  <c r="L103" i="8" s="1"/>
  <c r="K102" i="8"/>
  <c r="H102" i="8"/>
  <c r="J102" i="8" s="1"/>
  <c r="H101" i="8"/>
  <c r="E101" i="8"/>
  <c r="K100" i="8"/>
  <c r="H100" i="8"/>
  <c r="L100" i="8" s="1"/>
  <c r="K99" i="8"/>
  <c r="H99" i="8"/>
  <c r="L99" i="8" s="1"/>
  <c r="E98" i="8"/>
  <c r="E105" i="8" s="1"/>
  <c r="L97" i="8"/>
  <c r="K97" i="8"/>
  <c r="H97" i="8"/>
  <c r="J97" i="8" s="1"/>
  <c r="K96" i="8"/>
  <c r="H96" i="8"/>
  <c r="H98" i="8" s="1"/>
  <c r="E94" i="8"/>
  <c r="L93" i="8"/>
  <c r="K93" i="8"/>
  <c r="H93" i="8"/>
  <c r="J93" i="8" s="1"/>
  <c r="K92" i="8"/>
  <c r="H92" i="8"/>
  <c r="L92" i="8" s="1"/>
  <c r="K91" i="8"/>
  <c r="H91" i="8"/>
  <c r="E90" i="8"/>
  <c r="K89" i="8"/>
  <c r="J89" i="8"/>
  <c r="H89" i="8"/>
  <c r="L89" i="8" s="1"/>
  <c r="K88" i="8"/>
  <c r="H88" i="8"/>
  <c r="L88" i="8" s="1"/>
  <c r="K87" i="8"/>
  <c r="H87" i="8"/>
  <c r="E86" i="8"/>
  <c r="K85" i="8"/>
  <c r="J85" i="8"/>
  <c r="H85" i="8"/>
  <c r="L85" i="8" s="1"/>
  <c r="K84" i="8"/>
  <c r="H84" i="8"/>
  <c r="K83" i="8"/>
  <c r="H83" i="8"/>
  <c r="E81" i="8"/>
  <c r="K80" i="8"/>
  <c r="J80" i="8"/>
  <c r="H80" i="8"/>
  <c r="K79" i="8"/>
  <c r="H79" i="8"/>
  <c r="J79" i="8" s="1"/>
  <c r="K78" i="8"/>
  <c r="H78" i="8"/>
  <c r="L78" i="8" s="1"/>
  <c r="K77" i="8"/>
  <c r="H77" i="8"/>
  <c r="L77" i="8" s="1"/>
  <c r="E76" i="8"/>
  <c r="K75" i="8"/>
  <c r="L75" i="8" s="1"/>
  <c r="H75" i="8"/>
  <c r="J75" i="8" s="1"/>
  <c r="K74" i="8"/>
  <c r="J74" i="8"/>
  <c r="H74" i="8"/>
  <c r="L74" i="8" s="1"/>
  <c r="L73" i="8"/>
  <c r="K73" i="8"/>
  <c r="J73" i="8"/>
  <c r="H73" i="8"/>
  <c r="K72" i="8"/>
  <c r="H72" i="8"/>
  <c r="L72" i="8" s="1"/>
  <c r="E71" i="8"/>
  <c r="L70" i="8"/>
  <c r="K70" i="8"/>
  <c r="J70" i="8"/>
  <c r="H70" i="8"/>
  <c r="K69" i="8"/>
  <c r="J69" i="8"/>
  <c r="H69" i="8"/>
  <c r="L69" i="8" s="1"/>
  <c r="K68" i="8"/>
  <c r="H68" i="8"/>
  <c r="L68" i="8" s="1"/>
  <c r="K67" i="8"/>
  <c r="H67" i="8"/>
  <c r="E65" i="8"/>
  <c r="K64" i="8"/>
  <c r="H64" i="8"/>
  <c r="L64" i="8" s="1"/>
  <c r="K63" i="8"/>
  <c r="H63" i="8"/>
  <c r="J63" i="8" s="1"/>
  <c r="K62" i="8"/>
  <c r="J62" i="8"/>
  <c r="H62" i="8"/>
  <c r="H65" i="8" s="1"/>
  <c r="H61" i="8"/>
  <c r="E61" i="8"/>
  <c r="K60" i="8"/>
  <c r="J60" i="8"/>
  <c r="H60" i="8"/>
  <c r="L60" i="8" s="1"/>
  <c r="K59" i="8"/>
  <c r="H59" i="8"/>
  <c r="J59" i="8" s="1"/>
  <c r="L58" i="8"/>
  <c r="K58" i="8"/>
  <c r="H58" i="8"/>
  <c r="J58" i="8" s="1"/>
  <c r="J61" i="8" s="1"/>
  <c r="E57" i="8"/>
  <c r="E66" i="8" s="1"/>
  <c r="K56" i="8"/>
  <c r="H56" i="8"/>
  <c r="L56" i="8" s="1"/>
  <c r="K55" i="8"/>
  <c r="H55" i="8"/>
  <c r="J55" i="8" s="1"/>
  <c r="K54" i="8"/>
  <c r="J54" i="8"/>
  <c r="H54" i="8"/>
  <c r="H57" i="8" s="1"/>
  <c r="E52" i="8"/>
  <c r="K51" i="8"/>
  <c r="H51" i="8"/>
  <c r="J51" i="8" s="1"/>
  <c r="K50" i="8"/>
  <c r="H50" i="8"/>
  <c r="L50" i="8" s="1"/>
  <c r="E49" i="8"/>
  <c r="K48" i="8"/>
  <c r="J48" i="8"/>
  <c r="H48" i="8"/>
  <c r="K47" i="8"/>
  <c r="H47" i="8"/>
  <c r="J47" i="8" s="1"/>
  <c r="E46" i="8"/>
  <c r="K45" i="8"/>
  <c r="H45" i="8"/>
  <c r="L45" i="8" s="1"/>
  <c r="K44" i="8"/>
  <c r="J44" i="8"/>
  <c r="H44" i="8"/>
  <c r="E42" i="8"/>
  <c r="K41" i="8"/>
  <c r="J41" i="8"/>
  <c r="H41" i="8"/>
  <c r="L41" i="8" s="1"/>
  <c r="K40" i="8"/>
  <c r="H40" i="8"/>
  <c r="K39" i="8"/>
  <c r="H39" i="8"/>
  <c r="H42" i="8" s="1"/>
  <c r="E38" i="8"/>
  <c r="L37" i="8"/>
  <c r="K37" i="8"/>
  <c r="J37" i="8"/>
  <c r="H37" i="8"/>
  <c r="K36" i="8"/>
  <c r="H36" i="8"/>
  <c r="L36" i="8" s="1"/>
  <c r="K35" i="8"/>
  <c r="H35" i="8"/>
  <c r="H38" i="8" s="1"/>
  <c r="E34" i="8"/>
  <c r="E43" i="8" s="1"/>
  <c r="L33" i="8"/>
  <c r="K33" i="8"/>
  <c r="H33" i="8"/>
  <c r="J33" i="8" s="1"/>
  <c r="K32" i="8"/>
  <c r="H32" i="8"/>
  <c r="L32" i="8" s="1"/>
  <c r="K31" i="8"/>
  <c r="L31" i="8" s="1"/>
  <c r="H31" i="8"/>
  <c r="E29" i="8"/>
  <c r="K28" i="8"/>
  <c r="H28" i="8"/>
  <c r="L28" i="8" s="1"/>
  <c r="K27" i="8"/>
  <c r="L27" i="8" s="1"/>
  <c r="H27" i="8"/>
  <c r="J27" i="8" s="1"/>
  <c r="E26" i="8"/>
  <c r="K25" i="8"/>
  <c r="J25" i="8"/>
  <c r="H25" i="8"/>
  <c r="L25" i="8" s="1"/>
  <c r="K24" i="8"/>
  <c r="H24" i="8"/>
  <c r="E23" i="8"/>
  <c r="E30" i="8" s="1"/>
  <c r="K22" i="8"/>
  <c r="J22" i="8"/>
  <c r="H22" i="8"/>
  <c r="L22" i="8" s="1"/>
  <c r="K21" i="8"/>
  <c r="H21" i="8"/>
  <c r="E19" i="8"/>
  <c r="K18" i="8"/>
  <c r="J18" i="8"/>
  <c r="H18" i="8"/>
  <c r="L18" i="8" s="1"/>
  <c r="K17" i="8"/>
  <c r="H17" i="8"/>
  <c r="K16" i="8"/>
  <c r="H16" i="8"/>
  <c r="E15" i="8"/>
  <c r="K14" i="8"/>
  <c r="L14" i="8" s="1"/>
  <c r="H14" i="8"/>
  <c r="J14" i="8" s="1"/>
  <c r="K13" i="8"/>
  <c r="H13" i="8"/>
  <c r="L13" i="8" s="1"/>
  <c r="K12" i="8"/>
  <c r="H12" i="8"/>
  <c r="H15" i="8" s="1"/>
  <c r="E11" i="8"/>
  <c r="K10" i="8"/>
  <c r="H10" i="8"/>
  <c r="L10" i="8" s="1"/>
  <c r="K9" i="8"/>
  <c r="H9" i="8"/>
  <c r="L9" i="8" s="1"/>
  <c r="K8" i="8"/>
  <c r="H8" i="8"/>
  <c r="H52" i="8" l="1"/>
  <c r="J9" i="8"/>
  <c r="J12" i="8"/>
  <c r="J50" i="8"/>
  <c r="J52" i="8" s="1"/>
  <c r="J56" i="8"/>
  <c r="J64" i="8"/>
  <c r="J65" i="8" s="1"/>
  <c r="J68" i="8"/>
  <c r="J78" i="8"/>
  <c r="J88" i="8"/>
  <c r="H19" i="8"/>
  <c r="J28" i="8"/>
  <c r="J32" i="8"/>
  <c r="J45" i="8"/>
  <c r="J46" i="8" s="1"/>
  <c r="J53" i="8" s="1"/>
  <c r="L48" i="8"/>
  <c r="L49" i="8" s="1"/>
  <c r="L59" i="8"/>
  <c r="E82" i="8"/>
  <c r="H76" i="8"/>
  <c r="H81" i="8"/>
  <c r="J92" i="8"/>
  <c r="J96" i="8"/>
  <c r="J98" i="8" s="1"/>
  <c r="L102" i="8"/>
  <c r="L104" i="8" s="1"/>
  <c r="J57" i="8"/>
  <c r="J16" i="8"/>
  <c r="J19" i="8" s="1"/>
  <c r="L54" i="8"/>
  <c r="L62" i="8"/>
  <c r="H86" i="8"/>
  <c r="H71" i="8"/>
  <c r="J72" i="8"/>
  <c r="J77" i="8"/>
  <c r="E95" i="8"/>
  <c r="J100" i="8"/>
  <c r="H94" i="8"/>
  <c r="J10" i="8"/>
  <c r="H11" i="8"/>
  <c r="J36" i="8"/>
  <c r="J8" i="8"/>
  <c r="J11" i="8" s="1"/>
  <c r="L17" i="8"/>
  <c r="L21" i="8"/>
  <c r="L23" i="8" s="1"/>
  <c r="L24" i="8"/>
  <c r="H26" i="8"/>
  <c r="H29" i="8"/>
  <c r="L40" i="8"/>
  <c r="E53" i="8"/>
  <c r="L51" i="8"/>
  <c r="L52" i="8" s="1"/>
  <c r="L79" i="8"/>
  <c r="L84" i="8"/>
  <c r="H90" i="8"/>
  <c r="L47" i="8"/>
  <c r="J13" i="8"/>
  <c r="E20" i="8"/>
  <c r="J17" i="8"/>
  <c r="J21" i="8"/>
  <c r="J23" i="8" s="1"/>
  <c r="J24" i="8"/>
  <c r="J26" i="8" s="1"/>
  <c r="H34" i="8"/>
  <c r="J40" i="8"/>
  <c r="L44" i="8"/>
  <c r="H46" i="8"/>
  <c r="H49" i="8"/>
  <c r="L55" i="8"/>
  <c r="L63" i="8"/>
  <c r="L67" i="8"/>
  <c r="L71" i="8" s="1"/>
  <c r="L80" i="8"/>
  <c r="L81" i="8" s="1"/>
  <c r="J84" i="8"/>
  <c r="H104" i="8"/>
  <c r="J49" i="8"/>
  <c r="E106" i="8"/>
  <c r="L34" i="8"/>
  <c r="L76" i="8"/>
  <c r="L101" i="8"/>
  <c r="L61" i="8"/>
  <c r="L29" i="8"/>
  <c r="L26" i="8"/>
  <c r="J30" i="8"/>
  <c r="J29" i="8"/>
  <c r="L46" i="8"/>
  <c r="J81" i="8"/>
  <c r="J76" i="8"/>
  <c r="L8" i="8"/>
  <c r="L12" i="8"/>
  <c r="L16" i="8"/>
  <c r="H23" i="8"/>
  <c r="J31" i="8"/>
  <c r="J35" i="8"/>
  <c r="J39" i="8"/>
  <c r="J67" i="8"/>
  <c r="J83" i="8"/>
  <c r="J87" i="8"/>
  <c r="J91" i="8"/>
  <c r="L96" i="8"/>
  <c r="J99" i="8"/>
  <c r="J103" i="8"/>
  <c r="L35" i="8"/>
  <c r="L39" i="8"/>
  <c r="L83" i="8"/>
  <c r="L87" i="8"/>
  <c r="L91" i="8"/>
  <c r="E103" i="7"/>
  <c r="K102" i="7"/>
  <c r="H102" i="7"/>
  <c r="J102" i="7" s="1"/>
  <c r="K101" i="7"/>
  <c r="H101" i="7"/>
  <c r="E100" i="7"/>
  <c r="K99" i="7"/>
  <c r="H99" i="7"/>
  <c r="K98" i="7"/>
  <c r="H98" i="7"/>
  <c r="J98" i="7" s="1"/>
  <c r="E97" i="7"/>
  <c r="K96" i="7"/>
  <c r="H96" i="7"/>
  <c r="K95" i="7"/>
  <c r="H95" i="7"/>
  <c r="E93" i="7"/>
  <c r="K92" i="7"/>
  <c r="H92" i="7"/>
  <c r="K91" i="7"/>
  <c r="H91" i="7"/>
  <c r="K90" i="7"/>
  <c r="H90" i="7"/>
  <c r="J90" i="7" s="1"/>
  <c r="E89" i="7"/>
  <c r="K88" i="7"/>
  <c r="H88" i="7"/>
  <c r="J88" i="7" s="1"/>
  <c r="K87" i="7"/>
  <c r="H87" i="7"/>
  <c r="K86" i="7"/>
  <c r="H86" i="7"/>
  <c r="J86" i="7" s="1"/>
  <c r="E85" i="7"/>
  <c r="E94" i="7" s="1"/>
  <c r="K84" i="7"/>
  <c r="H84" i="7"/>
  <c r="K83" i="7"/>
  <c r="H83" i="7"/>
  <c r="K82" i="7"/>
  <c r="H82" i="7"/>
  <c r="J82" i="7" s="1"/>
  <c r="E80" i="7"/>
  <c r="K79" i="7"/>
  <c r="H79" i="7"/>
  <c r="K78" i="7"/>
  <c r="H78" i="7"/>
  <c r="J78" i="7" s="1"/>
  <c r="K77" i="7"/>
  <c r="H77" i="7"/>
  <c r="K76" i="7"/>
  <c r="H76" i="7"/>
  <c r="E75" i="7"/>
  <c r="K74" i="7"/>
  <c r="H74" i="7"/>
  <c r="J74" i="7" s="1"/>
  <c r="K73" i="7"/>
  <c r="H73" i="7"/>
  <c r="J73" i="7" s="1"/>
  <c r="K72" i="7"/>
  <c r="H72" i="7"/>
  <c r="J72" i="7" s="1"/>
  <c r="K71" i="7"/>
  <c r="H71" i="7"/>
  <c r="E70" i="7"/>
  <c r="K69" i="7"/>
  <c r="H69" i="7"/>
  <c r="J69" i="7" s="1"/>
  <c r="K68" i="7"/>
  <c r="H68" i="7"/>
  <c r="J68" i="7" s="1"/>
  <c r="K67" i="7"/>
  <c r="H67" i="7"/>
  <c r="K66" i="7"/>
  <c r="H66" i="7"/>
  <c r="E64" i="7"/>
  <c r="K63" i="7"/>
  <c r="H63" i="7"/>
  <c r="K62" i="7"/>
  <c r="H62" i="7"/>
  <c r="J62" i="7" s="1"/>
  <c r="K61" i="7"/>
  <c r="H61" i="7"/>
  <c r="J61" i="7" s="1"/>
  <c r="E60" i="7"/>
  <c r="K59" i="7"/>
  <c r="H59" i="7"/>
  <c r="K58" i="7"/>
  <c r="H58" i="7"/>
  <c r="J58" i="7" s="1"/>
  <c r="K57" i="7"/>
  <c r="H57" i="7"/>
  <c r="E56" i="7"/>
  <c r="E65" i="7" s="1"/>
  <c r="K55" i="7"/>
  <c r="H55" i="7"/>
  <c r="K54" i="7"/>
  <c r="H54" i="7"/>
  <c r="J54" i="7" s="1"/>
  <c r="K53" i="7"/>
  <c r="H53" i="7"/>
  <c r="E51" i="7"/>
  <c r="K50" i="7"/>
  <c r="H50" i="7"/>
  <c r="K49" i="7"/>
  <c r="H49" i="7"/>
  <c r="E48" i="7"/>
  <c r="K47" i="7"/>
  <c r="H47" i="7"/>
  <c r="K46" i="7"/>
  <c r="H46" i="7"/>
  <c r="E45" i="7"/>
  <c r="K44" i="7"/>
  <c r="H44" i="7"/>
  <c r="J44" i="7" s="1"/>
  <c r="K43" i="7"/>
  <c r="H43" i="7"/>
  <c r="E41" i="7"/>
  <c r="K40" i="7"/>
  <c r="H40" i="7"/>
  <c r="J40" i="7" s="1"/>
  <c r="K39" i="7"/>
  <c r="H39" i="7"/>
  <c r="K38" i="7"/>
  <c r="H38" i="7"/>
  <c r="E37" i="7"/>
  <c r="K36" i="7"/>
  <c r="H36" i="7"/>
  <c r="J36" i="7" s="1"/>
  <c r="K35" i="7"/>
  <c r="H35" i="7"/>
  <c r="K34" i="7"/>
  <c r="H34" i="7"/>
  <c r="J34" i="7" s="1"/>
  <c r="E33" i="7"/>
  <c r="E42" i="7" s="1"/>
  <c r="K32" i="7"/>
  <c r="H32" i="7"/>
  <c r="J32" i="7" s="1"/>
  <c r="K31" i="7"/>
  <c r="H31" i="7"/>
  <c r="K30" i="7"/>
  <c r="H30" i="7"/>
  <c r="J30" i="7" s="1"/>
  <c r="E28" i="7"/>
  <c r="K27" i="7"/>
  <c r="H27" i="7"/>
  <c r="J27" i="7" s="1"/>
  <c r="K26" i="7"/>
  <c r="H26" i="7"/>
  <c r="J26" i="7" s="1"/>
  <c r="E25" i="7"/>
  <c r="K24" i="7"/>
  <c r="H24" i="7"/>
  <c r="J24" i="7" s="1"/>
  <c r="K23" i="7"/>
  <c r="H23" i="7"/>
  <c r="E22" i="7"/>
  <c r="K21" i="7"/>
  <c r="H21" i="7"/>
  <c r="K20" i="7"/>
  <c r="H20" i="7"/>
  <c r="J20" i="7" s="1"/>
  <c r="E18" i="7"/>
  <c r="K17" i="7"/>
  <c r="H17" i="7"/>
  <c r="J17" i="7" s="1"/>
  <c r="K16" i="7"/>
  <c r="H16" i="7"/>
  <c r="J16" i="7" s="1"/>
  <c r="K15" i="7"/>
  <c r="H15" i="7"/>
  <c r="J15" i="7" s="1"/>
  <c r="E14" i="7"/>
  <c r="K13" i="7"/>
  <c r="H13" i="7"/>
  <c r="K12" i="7"/>
  <c r="H12" i="7"/>
  <c r="J12" i="7" s="1"/>
  <c r="K11" i="7"/>
  <c r="H11" i="7"/>
  <c r="J11" i="7" s="1"/>
  <c r="E10" i="7"/>
  <c r="E19" i="7" s="1"/>
  <c r="K9" i="7"/>
  <c r="H9" i="7"/>
  <c r="J9" i="7" s="1"/>
  <c r="K8" i="7"/>
  <c r="H8" i="7"/>
  <c r="J8" i="7" s="1"/>
  <c r="K7" i="7"/>
  <c r="H7" i="7"/>
  <c r="J15" i="8" l="1"/>
  <c r="J20" i="8" s="1"/>
  <c r="L65" i="8"/>
  <c r="L57" i="8"/>
  <c r="E52" i="7"/>
  <c r="E81" i="7"/>
  <c r="E29" i="7"/>
  <c r="E104" i="7"/>
  <c r="L30" i="8"/>
  <c r="L53" i="8"/>
  <c r="L19" i="8"/>
  <c r="L82" i="8"/>
  <c r="L94" i="8"/>
  <c r="J90" i="8"/>
  <c r="L15" i="8"/>
  <c r="J104" i="8"/>
  <c r="L38" i="8"/>
  <c r="J38" i="8"/>
  <c r="L90" i="8"/>
  <c r="J86" i="8"/>
  <c r="L11" i="8"/>
  <c r="J66" i="8"/>
  <c r="J101" i="8"/>
  <c r="J34" i="8"/>
  <c r="L98" i="8"/>
  <c r="L86" i="8"/>
  <c r="J71" i="8"/>
  <c r="L66" i="8"/>
  <c r="J94" i="8"/>
  <c r="L42" i="8"/>
  <c r="J42" i="8"/>
  <c r="L7" i="7"/>
  <c r="L21" i="7"/>
  <c r="L50" i="7"/>
  <c r="L59" i="7"/>
  <c r="L20" i="7"/>
  <c r="L47" i="7"/>
  <c r="L98" i="7"/>
  <c r="L39" i="7"/>
  <c r="L55" i="7"/>
  <c r="L34" i="7"/>
  <c r="L61" i="7"/>
  <c r="L43" i="7"/>
  <c r="J47" i="7"/>
  <c r="L58" i="7"/>
  <c r="L77" i="7"/>
  <c r="J7" i="7"/>
  <c r="J10" i="7" s="1"/>
  <c r="L12" i="7"/>
  <c r="L44" i="7"/>
  <c r="H100" i="7"/>
  <c r="H37" i="7"/>
  <c r="H103" i="7"/>
  <c r="L46" i="7"/>
  <c r="L101" i="7"/>
  <c r="L35" i="7"/>
  <c r="L27" i="7"/>
  <c r="J35" i="7"/>
  <c r="L38" i="7"/>
  <c r="H41" i="7"/>
  <c r="H45" i="7"/>
  <c r="L54" i="7"/>
  <c r="J55" i="7"/>
  <c r="J77" i="7"/>
  <c r="L13" i="7"/>
  <c r="J21" i="7"/>
  <c r="L26" i="7"/>
  <c r="H33" i="7"/>
  <c r="J39" i="7"/>
  <c r="J43" i="7"/>
  <c r="J45" i="7" s="1"/>
  <c r="J50" i="7"/>
  <c r="L67" i="7"/>
  <c r="L73" i="7"/>
  <c r="L36" i="7"/>
  <c r="H14" i="7"/>
  <c r="H56" i="7"/>
  <c r="L102" i="7"/>
  <c r="H18" i="7"/>
  <c r="L23" i="7"/>
  <c r="L31" i="7"/>
  <c r="H10" i="7"/>
  <c r="H25" i="7"/>
  <c r="J13" i="7"/>
  <c r="L15" i="7"/>
  <c r="L32" i="7"/>
  <c r="L72" i="7"/>
  <c r="L87" i="7"/>
  <c r="L96" i="7"/>
  <c r="J23" i="7"/>
  <c r="L30" i="7"/>
  <c r="L74" i="7"/>
  <c r="L84" i="7"/>
  <c r="L92" i="7"/>
  <c r="L8" i="7"/>
  <c r="L9" i="7"/>
  <c r="L11" i="7"/>
  <c r="L16" i="7"/>
  <c r="J31" i="7"/>
  <c r="J38" i="7"/>
  <c r="J46" i="7"/>
  <c r="L49" i="7"/>
  <c r="H51" i="7"/>
  <c r="J53" i="7"/>
  <c r="J67" i="7"/>
  <c r="L69" i="7"/>
  <c r="L17" i="7"/>
  <c r="L24" i="7"/>
  <c r="H28" i="7"/>
  <c r="L40" i="7"/>
  <c r="J49" i="7"/>
  <c r="H85" i="7"/>
  <c r="H93" i="7"/>
  <c r="J101" i="7"/>
  <c r="J103" i="7" s="1"/>
  <c r="H22" i="7"/>
  <c r="H48" i="7"/>
  <c r="L68" i="7"/>
  <c r="L99" i="7"/>
  <c r="H70" i="7"/>
  <c r="J66" i="7"/>
  <c r="L66" i="7"/>
  <c r="L63" i="7"/>
  <c r="H64" i="7"/>
  <c r="J63" i="7"/>
  <c r="L57" i="7"/>
  <c r="H60" i="7"/>
  <c r="J57" i="7"/>
  <c r="J18" i="7"/>
  <c r="H80" i="7"/>
  <c r="L76" i="7"/>
  <c r="J76" i="7"/>
  <c r="L79" i="7"/>
  <c r="J79" i="7"/>
  <c r="J28" i="7"/>
  <c r="L71" i="7"/>
  <c r="H75" i="7"/>
  <c r="J71" i="7"/>
  <c r="L95" i="7"/>
  <c r="H97" i="7"/>
  <c r="J95" i="7"/>
  <c r="L88" i="7"/>
  <c r="L82" i="7"/>
  <c r="J84" i="7"/>
  <c r="J87" i="7"/>
  <c r="L90" i="7"/>
  <c r="J92" i="7"/>
  <c r="L53" i="7"/>
  <c r="J59" i="7"/>
  <c r="H89" i="7"/>
  <c r="J99" i="7"/>
  <c r="L62" i="7"/>
  <c r="L78" i="7"/>
  <c r="J96" i="7"/>
  <c r="L83" i="7"/>
  <c r="L91" i="7"/>
  <c r="J83" i="7"/>
  <c r="L86" i="7"/>
  <c r="J91" i="7"/>
  <c r="J95" i="8" l="1"/>
  <c r="J82" i="8"/>
  <c r="L95" i="8"/>
  <c r="L43" i="8"/>
  <c r="J43" i="8"/>
  <c r="L20" i="8"/>
  <c r="L105" i="8"/>
  <c r="J105" i="8"/>
  <c r="J14" i="7"/>
  <c r="J19" i="7"/>
  <c r="L22" i="7"/>
  <c r="L103" i="7"/>
  <c r="J48" i="7"/>
  <c r="L48" i="7"/>
  <c r="J25" i="7"/>
  <c r="J37" i="7"/>
  <c r="J22" i="7"/>
  <c r="L41" i="7"/>
  <c r="L28" i="7"/>
  <c r="L33" i="7"/>
  <c r="L45" i="7"/>
  <c r="L51" i="7"/>
  <c r="J56" i="7"/>
  <c r="L37" i="7"/>
  <c r="L10" i="7"/>
  <c r="J41" i="7"/>
  <c r="L14" i="7"/>
  <c r="E105" i="7"/>
  <c r="J51" i="7"/>
  <c r="L18" i="7"/>
  <c r="J64" i="7"/>
  <c r="J33" i="7"/>
  <c r="J85" i="7"/>
  <c r="L100" i="7"/>
  <c r="L25" i="7"/>
  <c r="J100" i="7"/>
  <c r="J60" i="7"/>
  <c r="L70" i="7"/>
  <c r="L85" i="7"/>
  <c r="L97" i="7"/>
  <c r="J70" i="7"/>
  <c r="J97" i="7"/>
  <c r="L60" i="7"/>
  <c r="J89" i="7"/>
  <c r="J75" i="7"/>
  <c r="L89" i="7"/>
  <c r="J80" i="7"/>
  <c r="J93" i="7"/>
  <c r="L75" i="7"/>
  <c r="L80" i="7"/>
  <c r="L56" i="7"/>
  <c r="L93" i="7"/>
  <c r="L64" i="7"/>
  <c r="J106" i="8" l="1"/>
  <c r="L106" i="8"/>
  <c r="J104" i="7"/>
  <c r="L104" i="7"/>
  <c r="J94" i="7"/>
  <c r="L94" i="7"/>
  <c r="L81" i="7"/>
  <c r="J81" i="7"/>
  <c r="L65" i="7"/>
  <c r="J65" i="7"/>
  <c r="J52" i="7"/>
  <c r="L52" i="7"/>
  <c r="L42" i="7"/>
  <c r="J42" i="7"/>
  <c r="L29" i="7"/>
  <c r="J29" i="7"/>
  <c r="L19" i="7"/>
  <c r="L105" i="7" l="1"/>
  <c r="J105" i="7"/>
  <c r="L107" i="7" l="1"/>
  <c r="J107" i="7"/>
  <c r="B7" i="8"/>
  <c r="C7" i="8" s="1"/>
  <c r="D7" i="8" s="1"/>
  <c r="E7" i="8" s="1"/>
  <c r="F7" i="8" s="1"/>
  <c r="G7" i="8" l="1"/>
  <c r="H7" i="8" s="1"/>
  <c r="K7" i="8" s="1"/>
  <c r="L7" i="8" s="1"/>
  <c r="I7" i="8"/>
  <c r="J7" i="8" s="1"/>
  <c r="F8" i="9" l="1"/>
  <c r="B6" i="7" l="1"/>
  <c r="C6" i="7" s="1"/>
  <c r="D6" i="7" s="1"/>
  <c r="E6" i="7" s="1"/>
  <c r="F6" i="7" s="1"/>
  <c r="G6" i="7" l="1"/>
  <c r="H6" i="7" s="1"/>
  <c r="K6" i="7" s="1"/>
  <c r="L6" i="7" s="1"/>
  <c r="I6" i="7"/>
  <c r="J6" i="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dgsno</author>
  </authors>
  <commentList>
    <comment ref="A8" authorId="0" shapeId="0" xr:uid="{3C3DE6E7-9454-4538-A893-66DE82208305}">
      <text>
        <r>
          <rPr>
            <b/>
            <sz val="9"/>
            <color indexed="81"/>
            <rFont val="Segoe UI"/>
            <family val="2"/>
            <charset val="204"/>
          </rPr>
          <t>dgsno:</t>
        </r>
        <r>
          <rPr>
            <sz val="9"/>
            <color indexed="81"/>
            <rFont val="Segoe UI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<sst xmlns="http://schemas.openxmlformats.org/spreadsheetml/2006/main" count="543" uniqueCount="77">
  <si>
    <t>Сортимент</t>
  </si>
  <si>
    <t xml:space="preserve">ПРИЛОЖЕНИЕ 3 </t>
  </si>
  <si>
    <t>I-во</t>
  </si>
  <si>
    <t>II-ро</t>
  </si>
  <si>
    <t>III-то</t>
  </si>
  <si>
    <t>IV-то</t>
  </si>
  <si>
    <t>Общо количество,
пл.куб.м</t>
  </si>
  <si>
    <t>Трупи за бичене над 30</t>
  </si>
  <si>
    <t>Трупи за бичене от 18-29</t>
  </si>
  <si>
    <t>Коеф. на плътност, съгласно Прил. №7 от Наредба №1</t>
  </si>
  <si>
    <t>мярка</t>
  </si>
  <si>
    <t>Отдел и под-отдел</t>
  </si>
  <si>
    <t xml:space="preserve">Изчислено прогнозно количество дървесина </t>
  </si>
  <si>
    <t>Дървесен   вид</t>
  </si>
  <si>
    <t>ПРИЛОЖЕНИЕ №2 (ДОСТИГНАТИ ЦЕНИ)
ТП "ДЛС Паламара"</t>
  </si>
  <si>
    <t>ПРИЛОЖЕНИЕ №1 (НАЧАЛНИ ЦЕНИ)
ТП "ДЛС ПАЛАМАРА"</t>
  </si>
  <si>
    <r>
      <t>Прогнозно количество дървесина по сортиментна ведомост от ГП за 2025 г. пл.м</t>
    </r>
    <r>
      <rPr>
        <vertAlign val="superscript"/>
        <sz val="9"/>
        <rFont val="Times New Roman"/>
        <family val="1"/>
        <charset val="204"/>
      </rPr>
      <t>3</t>
    </r>
  </si>
  <si>
    <t xml:space="preserve">ЗА ПРОДАВАЧ:                                </t>
  </si>
  <si>
    <t xml:space="preserve"> ЗА КУПУВАЧ:</t>
  </si>
  <si>
    <t>ТП "ДЛС ПАЛАМАРА"</t>
  </si>
  <si>
    <t>ДИРЕКТОР:</t>
  </si>
  <si>
    <t>УПРАВИТЕЛ:</t>
  </si>
  <si>
    <t>Ръководител счетоводен отдел</t>
  </si>
  <si>
    <t>(Мария Димитрова)</t>
  </si>
  <si>
    <t>№ на
обект</t>
  </si>
  <si>
    <t>Обект №</t>
  </si>
  <si>
    <t>"…................" ЕООД</t>
  </si>
  <si>
    <t xml:space="preserve">(…............................) 
</t>
  </si>
  <si>
    <t xml:space="preserve">(инж. Муса Кязъм) 
</t>
  </si>
  <si>
    <r>
      <t xml:space="preserve">Начална единична цена,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</t>
    </r>
  </si>
  <si>
    <r>
      <t xml:space="preserve">Начална обща стойност,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 </t>
    </r>
  </si>
  <si>
    <r>
      <t xml:space="preserve">Единична цена,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</t>
    </r>
  </si>
  <si>
    <r>
      <t xml:space="preserve">Обща стойност,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 </t>
    </r>
  </si>
  <si>
    <r>
      <t xml:space="preserve">Единична цена,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</t>
    </r>
  </si>
  <si>
    <r>
      <t xml:space="preserve">Обща стойност,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 </t>
    </r>
  </si>
  <si>
    <r>
      <t xml:space="preserve">Начална единична цена,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</t>
    </r>
  </si>
  <si>
    <r>
      <t xml:space="preserve">Начална обща стойност,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 </t>
    </r>
  </si>
  <si>
    <t>чдб</t>
  </si>
  <si>
    <r>
      <t>пл.м</t>
    </r>
    <r>
      <rPr>
        <vertAlign val="superscript"/>
        <sz val="10"/>
        <color indexed="8"/>
        <rFont val="Times New Roman"/>
        <family val="1"/>
        <charset val="204"/>
      </rPr>
      <t>3</t>
    </r>
  </si>
  <si>
    <t>лп</t>
  </si>
  <si>
    <t>ОБЩО</t>
  </si>
  <si>
    <t>Технологична дървесина от ЕСД</t>
  </si>
  <si>
    <r>
      <t>пр.м</t>
    </r>
    <r>
      <rPr>
        <vertAlign val="superscript"/>
        <sz val="10"/>
        <color indexed="8"/>
        <rFont val="Times New Roman"/>
        <family val="1"/>
        <charset val="204"/>
      </rPr>
      <t>3</t>
    </r>
  </si>
  <si>
    <t>цр</t>
  </si>
  <si>
    <t>гаранция</t>
  </si>
  <si>
    <t>стъпка</t>
  </si>
  <si>
    <r>
      <t>Прогнозно количество дървесина по сортиментна ведомост от ГП за 2026 г. пл.м</t>
    </r>
    <r>
      <rPr>
        <vertAlign val="superscript"/>
        <sz val="9"/>
        <rFont val="Times New Roman"/>
        <family val="1"/>
        <charset val="204"/>
      </rPr>
      <t>3</t>
    </r>
  </si>
  <si>
    <t>към Договор № …...... / ….................... 2026 год.</t>
  </si>
  <si>
    <t>към Договор №……....... от …….............2026 г.</t>
  </si>
  <si>
    <t>Тримесечие на 2026 год. / прогнозно количество дървесина (пл.куб.м)</t>
  </si>
  <si>
    <t>кл</t>
  </si>
  <si>
    <t>График за покупко-продажба на прогнозни количества добита дървесина
от времен склад - по тримесечия на 2026 година</t>
  </si>
  <si>
    <t>здб</t>
  </si>
  <si>
    <t>1017 "и"</t>
  </si>
  <si>
    <t>Общо за подотдел 1017 "и"</t>
  </si>
  <si>
    <t>1020 "е"</t>
  </si>
  <si>
    <t>Общо за подотдел 1020 "е"</t>
  </si>
  <si>
    <t>1021 "в"</t>
  </si>
  <si>
    <t>Общо за подотдел 1021 "в"</t>
  </si>
  <si>
    <t>1021 "д"</t>
  </si>
  <si>
    <t>Общо за подотдел 1021 "д"</t>
  </si>
  <si>
    <t>1022 "д"</t>
  </si>
  <si>
    <t>Общо за подотдел 1022 "д"</t>
  </si>
  <si>
    <t>1022 "е"</t>
  </si>
  <si>
    <t>Общо за подотдел 1022 "е"</t>
  </si>
  <si>
    <t>1022 "м"</t>
  </si>
  <si>
    <t>Общо за подотдел 1022 "м"</t>
  </si>
  <si>
    <t>1075 "а"</t>
  </si>
  <si>
    <t>Общо за подотдел 1075 "а"</t>
  </si>
  <si>
    <t>ОБЩО ЗА ОБЕКТ 1-9-26</t>
  </si>
  <si>
    <t>1-9-26</t>
  </si>
  <si>
    <t>за обект № 1-9-26, ТП "ДЛС Паламара"</t>
  </si>
  <si>
    <t xml:space="preserve">„…............................“ </t>
  </si>
  <si>
    <t>(инж. Муса Кязъм) 
…..................................</t>
  </si>
  <si>
    <t xml:space="preserve">(…...............................) 
</t>
  </si>
  <si>
    <t>Изготвил:</t>
  </si>
  <si>
    <t>(инж. Надежда Янкова - зам.-директор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</si>
</sst>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_л_в_._-;\-* #,##0.00\ _л_в_._-;_-* &quot;-&quot;??\ _л_в_._-;_-@_-"/>
    <numFmt numFmtId="165" formatCode="#,##0.00\ [$€-1]"/>
    <numFmt numFmtId="166" formatCode="#,##0.00\ &quot;лв.&quot;"/>
    <numFmt numFmtId="167" formatCode="#,##0\ [$€-1]"/>
  </numFmts>
  <fonts count="33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9"/>
      <color indexed="81"/>
      <name val="Segoe UI"/>
      <family val="2"/>
      <charset val="204"/>
    </font>
    <font>
      <sz val="9"/>
      <color indexed="81"/>
      <name val="Segoe UI"/>
      <family val="2"/>
      <charset val="204"/>
    </font>
    <font>
      <sz val="10"/>
      <color theme="0"/>
      <name val="Arial"/>
      <family val="2"/>
      <charset val="204"/>
    </font>
    <font>
      <sz val="10"/>
      <color theme="0"/>
      <name val="Times New Roman"/>
      <family val="1"/>
      <charset val="204"/>
    </font>
    <font>
      <i/>
      <sz val="10"/>
      <color theme="0"/>
      <name val="Times New Roman"/>
      <family val="1"/>
      <charset val="204"/>
    </font>
    <font>
      <b/>
      <i/>
      <sz val="10"/>
      <color theme="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vertAlign val="superscript"/>
      <sz val="10"/>
      <color indexed="8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10"/>
      <color theme="0"/>
      <name val="Times New Roman"/>
      <family val="1"/>
      <charset val="204"/>
    </font>
    <font>
      <sz val="11"/>
      <color theme="0"/>
      <name val="Calibri"/>
      <family val="2"/>
      <charset val="204"/>
      <scheme val="minor"/>
    </font>
    <font>
      <sz val="11"/>
      <color theme="0"/>
      <name val="Times New Roman"/>
      <family val="1"/>
      <charset val="204"/>
    </font>
    <font>
      <b/>
      <sz val="11"/>
      <color theme="0"/>
      <name val="Times New Roman"/>
      <family val="1"/>
      <charset val="204"/>
    </font>
    <font>
      <i/>
      <sz val="11"/>
      <color theme="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5" fillId="0" borderId="0" applyNumberFormat="0" applyFont="0" applyFill="0" applyBorder="0" applyAlignment="0" applyProtection="0">
      <alignment vertical="top"/>
    </xf>
    <xf numFmtId="0" fontId="6" fillId="0" borderId="0"/>
  </cellStyleXfs>
  <cellXfs count="164">
    <xf numFmtId="0" fontId="0" fillId="0" borderId="0" xfId="0"/>
    <xf numFmtId="0" fontId="9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1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2" fillId="0" borderId="0" xfId="0" applyFont="1"/>
    <xf numFmtId="0" fontId="11" fillId="0" borderId="0" xfId="0" applyFont="1" applyAlignment="1">
      <alignment vertical="top"/>
    </xf>
    <xf numFmtId="0" fontId="11" fillId="2" borderId="0" xfId="0" applyFont="1" applyFill="1" applyAlignment="1">
      <alignment vertical="top"/>
    </xf>
    <xf numFmtId="0" fontId="9" fillId="0" borderId="0" xfId="0" applyFont="1" applyAlignment="1">
      <alignment vertical="center"/>
    </xf>
    <xf numFmtId="0" fontId="1" fillId="0" borderId="0" xfId="0" applyNumberFormat="1" applyFont="1" applyFill="1" applyBorder="1" applyAlignment="1" applyProtection="1">
      <alignment vertical="top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9" xfId="0" applyNumberFormat="1" applyFont="1" applyFill="1" applyBorder="1" applyAlignment="1" applyProtection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center" wrapText="1"/>
    </xf>
    <xf numFmtId="1" fontId="4" fillId="0" borderId="24" xfId="0" applyNumberFormat="1" applyFont="1" applyFill="1" applyBorder="1" applyAlignment="1" applyProtection="1">
      <alignment horizontal="center" vertical="center" wrapText="1"/>
    </xf>
    <xf numFmtId="1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top"/>
    </xf>
    <xf numFmtId="0" fontId="4" fillId="0" borderId="25" xfId="0" applyNumberFormat="1" applyFont="1" applyFill="1" applyBorder="1" applyAlignment="1" applyProtection="1">
      <alignment horizontal="center" vertical="top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" fontId="4" fillId="2" borderId="5" xfId="0" applyNumberFormat="1" applyFont="1" applyFill="1" applyBorder="1" applyAlignment="1" applyProtection="1">
      <alignment horizontal="center" vertical="top"/>
    </xf>
    <xf numFmtId="1" fontId="4" fillId="2" borderId="25" xfId="0" applyNumberFormat="1" applyFont="1" applyFill="1" applyBorder="1" applyAlignment="1" applyProtection="1">
      <alignment horizontal="center" vertical="center" wrapText="1"/>
    </xf>
    <xf numFmtId="1" fontId="4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6" fillId="0" borderId="0" xfId="0" applyFont="1"/>
    <xf numFmtId="0" fontId="11" fillId="0" borderId="0" xfId="0" applyFont="1"/>
    <xf numFmtId="0" fontId="9" fillId="0" borderId="0" xfId="0" applyFont="1" applyAlignment="1">
      <alignment horizontal="center" vertical="top" wrapText="1"/>
    </xf>
    <xf numFmtId="0" fontId="0" fillId="2" borderId="0" xfId="0" applyFill="1"/>
    <xf numFmtId="0" fontId="16" fillId="2" borderId="0" xfId="0" applyFont="1" applyFill="1"/>
    <xf numFmtId="0" fontId="11" fillId="2" borderId="0" xfId="0" applyFont="1" applyFill="1"/>
    <xf numFmtId="0" fontId="11" fillId="2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/>
    </xf>
    <xf numFmtId="0" fontId="24" fillId="2" borderId="11" xfId="0" applyFont="1" applyFill="1" applyBorder="1" applyAlignment="1">
      <alignment horizontal="left"/>
    </xf>
    <xf numFmtId="0" fontId="25" fillId="2" borderId="18" xfId="0" applyFont="1" applyFill="1" applyBorder="1"/>
    <xf numFmtId="1" fontId="25" fillId="2" borderId="47" xfId="0" applyNumberFormat="1" applyFont="1" applyFill="1" applyBorder="1" applyAlignment="1">
      <alignment vertical="top"/>
    </xf>
    <xf numFmtId="0" fontId="24" fillId="2" borderId="10" xfId="0" applyFont="1" applyFill="1" applyBorder="1" applyAlignment="1">
      <alignment horizontal="center"/>
    </xf>
    <xf numFmtId="1" fontId="24" fillId="2" borderId="8" xfId="0" applyNumberFormat="1" applyFont="1" applyFill="1" applyBorder="1"/>
    <xf numFmtId="165" fontId="24" fillId="2" borderId="2" xfId="0" applyNumberFormat="1" applyFont="1" applyFill="1" applyBorder="1" applyAlignment="1">
      <alignment vertical="top"/>
    </xf>
    <xf numFmtId="165" fontId="25" fillId="2" borderId="12" xfId="0" applyNumberFormat="1" applyFont="1" applyFill="1" applyBorder="1" applyAlignment="1">
      <alignment vertical="top"/>
    </xf>
    <xf numFmtId="166" fontId="4" fillId="2" borderId="2" xfId="0" applyNumberFormat="1" applyFont="1" applyFill="1" applyBorder="1" applyAlignment="1">
      <alignment vertical="top"/>
    </xf>
    <xf numFmtId="166" fontId="1" fillId="0" borderId="0" xfId="0" applyNumberFormat="1" applyFont="1" applyAlignment="1">
      <alignment vertical="top"/>
    </xf>
    <xf numFmtId="165" fontId="25" fillId="2" borderId="9" xfId="0" applyNumberFormat="1" applyFont="1" applyFill="1" applyBorder="1" applyAlignment="1">
      <alignment vertical="top"/>
    </xf>
    <xf numFmtId="166" fontId="4" fillId="2" borderId="1" xfId="0" applyNumberFormat="1" applyFont="1" applyFill="1" applyBorder="1" applyAlignment="1">
      <alignment vertical="top"/>
    </xf>
    <xf numFmtId="0" fontId="24" fillId="2" borderId="1" xfId="0" applyFont="1" applyFill="1" applyBorder="1"/>
    <xf numFmtId="0" fontId="24" fillId="2" borderId="19" xfId="0" applyFont="1" applyFill="1" applyBorder="1" applyAlignment="1">
      <alignment horizontal="center"/>
    </xf>
    <xf numFmtId="1" fontId="25" fillId="2" borderId="47" xfId="0" applyNumberFormat="1" applyFont="1" applyFill="1" applyBorder="1"/>
    <xf numFmtId="1" fontId="25" fillId="2" borderId="8" xfId="0" applyNumberFormat="1" applyFont="1" applyFill="1" applyBorder="1"/>
    <xf numFmtId="165" fontId="24" fillId="2" borderId="1" xfId="0" applyNumberFormat="1" applyFont="1" applyFill="1" applyBorder="1" applyAlignment="1">
      <alignment vertical="top"/>
    </xf>
    <xf numFmtId="165" fontId="25" fillId="2" borderId="9" xfId="0" applyNumberFormat="1" applyFont="1" applyFill="1" applyBorder="1"/>
    <xf numFmtId="166" fontId="1" fillId="0" borderId="1" xfId="0" applyNumberFormat="1" applyFont="1" applyBorder="1" applyAlignment="1">
      <alignment vertical="top"/>
    </xf>
    <xf numFmtId="0" fontId="24" fillId="2" borderId="19" xfId="0" applyFont="1" applyFill="1" applyBorder="1" applyAlignment="1">
      <alignment horizontal="left"/>
    </xf>
    <xf numFmtId="2" fontId="25" fillId="2" borderId="47" xfId="0" applyNumberFormat="1" applyFont="1" applyFill="1" applyBorder="1" applyAlignment="1">
      <alignment vertical="top"/>
    </xf>
    <xf numFmtId="0" fontId="27" fillId="2" borderId="18" xfId="0" applyFont="1" applyFill="1" applyBorder="1"/>
    <xf numFmtId="1" fontId="27" fillId="2" borderId="47" xfId="0" applyNumberFormat="1" applyFont="1" applyFill="1" applyBorder="1"/>
    <xf numFmtId="165" fontId="27" fillId="2" borderId="8" xfId="0" applyNumberFormat="1" applyFont="1" applyFill="1" applyBorder="1"/>
    <xf numFmtId="3" fontId="12" fillId="0" borderId="28" xfId="0" applyNumberFormat="1" applyFont="1" applyBorder="1" applyAlignment="1">
      <alignment vertical="top"/>
    </xf>
    <xf numFmtId="2" fontId="1" fillId="0" borderId="5" xfId="0" applyNumberFormat="1" applyFont="1" applyBorder="1" applyAlignment="1">
      <alignment vertical="top"/>
    </xf>
    <xf numFmtId="0" fontId="1" fillId="0" borderId="0" xfId="0" applyFont="1" applyAlignment="1">
      <alignment vertical="top"/>
    </xf>
    <xf numFmtId="0" fontId="7" fillId="2" borderId="1" xfId="0" applyFont="1" applyFill="1" applyBorder="1" applyAlignment="1">
      <alignment horizontal="left" vertical="center"/>
    </xf>
    <xf numFmtId="165" fontId="2" fillId="2" borderId="1" xfId="0" applyNumberFormat="1" applyFont="1" applyFill="1" applyBorder="1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166" fontId="2" fillId="2" borderId="1" xfId="0" applyNumberFormat="1" applyFont="1" applyFill="1" applyBorder="1" applyAlignment="1">
      <alignment horizontal="right" vertical="center"/>
    </xf>
    <xf numFmtId="165" fontId="7" fillId="2" borderId="1" xfId="0" applyNumberFormat="1" applyFont="1" applyFill="1" applyBorder="1" applyAlignment="1">
      <alignment horizontal="center" vertical="center"/>
    </xf>
    <xf numFmtId="165" fontId="20" fillId="2" borderId="2" xfId="0" applyNumberFormat="1" applyFont="1" applyFill="1" applyBorder="1" applyAlignment="1">
      <alignment vertical="top"/>
    </xf>
    <xf numFmtId="165" fontId="20" fillId="2" borderId="1" xfId="0" applyNumberFormat="1" applyFont="1" applyFill="1" applyBorder="1" applyAlignment="1">
      <alignment vertical="top"/>
    </xf>
    <xf numFmtId="167" fontId="2" fillId="2" borderId="1" xfId="0" applyNumberFormat="1" applyFont="1" applyFill="1" applyBorder="1" applyAlignment="1">
      <alignment horizontal="right" vertical="center"/>
    </xf>
    <xf numFmtId="165" fontId="21" fillId="2" borderId="12" xfId="0" applyNumberFormat="1" applyFont="1" applyFill="1" applyBorder="1" applyAlignment="1">
      <alignment vertical="top"/>
    </xf>
    <xf numFmtId="166" fontId="20" fillId="2" borderId="2" xfId="0" applyNumberFormat="1" applyFont="1" applyFill="1" applyBorder="1" applyAlignment="1">
      <alignment vertical="top"/>
    </xf>
    <xf numFmtId="165" fontId="21" fillId="2" borderId="9" xfId="0" applyNumberFormat="1" applyFont="1" applyFill="1" applyBorder="1" applyAlignment="1">
      <alignment vertical="top"/>
    </xf>
    <xf numFmtId="166" fontId="20" fillId="2" borderId="1" xfId="0" applyNumberFormat="1" applyFont="1" applyFill="1" applyBorder="1" applyAlignment="1">
      <alignment vertical="top"/>
    </xf>
    <xf numFmtId="165" fontId="21" fillId="2" borderId="9" xfId="0" applyNumberFormat="1" applyFont="1" applyFill="1" applyBorder="1"/>
    <xf numFmtId="166" fontId="19" fillId="0" borderId="1" xfId="0" applyNumberFormat="1" applyFont="1" applyBorder="1" applyAlignment="1">
      <alignment vertical="top"/>
    </xf>
    <xf numFmtId="165" fontId="22" fillId="2" borderId="8" xfId="0" applyNumberFormat="1" applyFont="1" applyFill="1" applyBorder="1"/>
    <xf numFmtId="2" fontId="19" fillId="0" borderId="5" xfId="0" applyNumberFormat="1" applyFont="1" applyBorder="1" applyAlignment="1">
      <alignment vertical="top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166" fontId="13" fillId="2" borderId="2" xfId="0" applyNumberFormat="1" applyFont="1" applyFill="1" applyBorder="1" applyAlignment="1">
      <alignment vertical="top"/>
    </xf>
    <xf numFmtId="166" fontId="13" fillId="2" borderId="1" xfId="0" applyNumberFormat="1" applyFont="1" applyFill="1" applyBorder="1" applyAlignment="1">
      <alignment vertical="top"/>
    </xf>
    <xf numFmtId="166" fontId="25" fillId="2" borderId="1" xfId="0" applyNumberFormat="1" applyFont="1" applyFill="1" applyBorder="1"/>
    <xf numFmtId="166" fontId="27" fillId="2" borderId="1" xfId="0" applyNumberFormat="1" applyFont="1" applyFill="1" applyBorder="1"/>
    <xf numFmtId="165" fontId="12" fillId="0" borderId="28" xfId="0" applyNumberFormat="1" applyFont="1" applyBorder="1" applyAlignment="1">
      <alignment vertical="top"/>
    </xf>
    <xf numFmtId="166" fontId="12" fillId="0" borderId="28" xfId="0" applyNumberFormat="1" applyFont="1" applyBorder="1" applyAlignment="1">
      <alignment vertical="top"/>
    </xf>
    <xf numFmtId="166" fontId="21" fillId="2" borderId="2" xfId="0" applyNumberFormat="1" applyFont="1" applyFill="1" applyBorder="1" applyAlignment="1">
      <alignment vertical="top"/>
    </xf>
    <xf numFmtId="166" fontId="21" fillId="2" borderId="1" xfId="0" applyNumberFormat="1" applyFont="1" applyFill="1" applyBorder="1" applyAlignment="1">
      <alignment vertical="top"/>
    </xf>
    <xf numFmtId="166" fontId="21" fillId="2" borderId="1" xfId="0" applyNumberFormat="1" applyFont="1" applyFill="1" applyBorder="1"/>
    <xf numFmtId="166" fontId="22" fillId="2" borderId="1" xfId="0" applyNumberFormat="1" applyFont="1" applyFill="1" applyBorder="1"/>
    <xf numFmtId="165" fontId="28" fillId="0" borderId="28" xfId="0" applyNumberFormat="1" applyFont="1" applyBorder="1" applyAlignment="1">
      <alignment vertical="top"/>
    </xf>
    <xf numFmtId="166" fontId="28" fillId="0" borderId="28" xfId="0" applyNumberFormat="1" applyFont="1" applyBorder="1" applyAlignment="1">
      <alignment vertical="top"/>
    </xf>
    <xf numFmtId="0" fontId="15" fillId="0" borderId="0" xfId="0" applyFont="1"/>
    <xf numFmtId="0" fontId="30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0" fillId="0" borderId="0" xfId="0" applyFont="1" applyAlignment="1">
      <alignment horizontal="center" vertical="center"/>
    </xf>
    <xf numFmtId="0" fontId="29" fillId="0" borderId="0" xfId="0" applyFont="1"/>
    <xf numFmtId="0" fontId="32" fillId="0" borderId="0" xfId="0" applyFont="1" applyAlignment="1">
      <alignment vertical="center"/>
    </xf>
    <xf numFmtId="2" fontId="24" fillId="2" borderId="36" xfId="0" applyNumberFormat="1" applyFont="1" applyFill="1" applyBorder="1" applyAlignment="1">
      <alignment horizontal="center" vertical="top"/>
    </xf>
    <xf numFmtId="2" fontId="24" fillId="2" borderId="10" xfId="0" applyNumberFormat="1" applyFont="1" applyFill="1" applyBorder="1" applyAlignment="1">
      <alignment horizontal="center" vertical="top"/>
    </xf>
    <xf numFmtId="0" fontId="23" fillId="2" borderId="41" xfId="0" applyFont="1" applyFill="1" applyBorder="1" applyAlignment="1">
      <alignment horizontal="center" vertical="justify"/>
    </xf>
    <xf numFmtId="0" fontId="23" fillId="2" borderId="16" xfId="0" applyFont="1" applyFill="1" applyBorder="1" applyAlignment="1">
      <alignment horizontal="center" vertical="justify"/>
    </xf>
    <xf numFmtId="0" fontId="23" fillId="2" borderId="39" xfId="0" applyFont="1" applyFill="1" applyBorder="1" applyAlignment="1">
      <alignment horizontal="center" vertical="justify"/>
    </xf>
    <xf numFmtId="0" fontId="23" fillId="2" borderId="8" xfId="0" applyFont="1" applyFill="1" applyBorder="1" applyAlignment="1">
      <alignment horizontal="center"/>
    </xf>
    <xf numFmtId="0" fontId="23" fillId="2" borderId="44" xfId="0" applyFont="1" applyFill="1" applyBorder="1" applyAlignment="1">
      <alignment horizontal="center"/>
    </xf>
    <xf numFmtId="0" fontId="12" fillId="0" borderId="24" xfId="0" applyFont="1" applyBorder="1" applyAlignment="1">
      <alignment horizontal="center" vertical="top"/>
    </xf>
    <xf numFmtId="0" fontId="12" fillId="0" borderId="28" xfId="0" applyFont="1" applyBorder="1" applyAlignment="1">
      <alignment horizontal="center" vertical="top"/>
    </xf>
    <xf numFmtId="0" fontId="12" fillId="0" borderId="27" xfId="0" applyFont="1" applyBorder="1" applyAlignment="1">
      <alignment horizontal="center" vertical="top"/>
    </xf>
    <xf numFmtId="0" fontId="12" fillId="0" borderId="5" xfId="0" applyFont="1" applyBorder="1" applyAlignment="1">
      <alignment horizontal="center" vertical="top"/>
    </xf>
    <xf numFmtId="0" fontId="12" fillId="0" borderId="26" xfId="0" applyFont="1" applyBorder="1" applyAlignment="1">
      <alignment horizontal="center" vertical="top"/>
    </xf>
    <xf numFmtId="49" fontId="15" fillId="2" borderId="46" xfId="0" applyNumberFormat="1" applyFont="1" applyFill="1" applyBorder="1" applyAlignment="1">
      <alignment horizontal="center" vertical="center" textRotation="90"/>
    </xf>
    <xf numFmtId="49" fontId="15" fillId="2" borderId="15" xfId="0" applyNumberFormat="1" applyFont="1" applyFill="1" applyBorder="1" applyAlignment="1">
      <alignment horizontal="center" vertical="center" textRotation="90"/>
    </xf>
    <xf numFmtId="49" fontId="15" fillId="2" borderId="23" xfId="0" applyNumberFormat="1" applyFont="1" applyFill="1" applyBorder="1" applyAlignment="1">
      <alignment horizontal="center" vertical="center" textRotation="90"/>
    </xf>
    <xf numFmtId="0" fontId="8" fillId="0" borderId="4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2" fontId="4" fillId="0" borderId="40" xfId="0" applyNumberFormat="1" applyFont="1" applyBorder="1" applyAlignment="1">
      <alignment horizontal="center" vertical="center" wrapText="1"/>
    </xf>
    <xf numFmtId="2" fontId="4" fillId="0" borderId="42" xfId="0" applyNumberFormat="1" applyFont="1" applyBorder="1" applyAlignment="1">
      <alignment horizontal="center" vertical="center" wrapText="1"/>
    </xf>
    <xf numFmtId="0" fontId="4" fillId="0" borderId="32" xfId="0" applyNumberFormat="1" applyFont="1" applyFill="1" applyBorder="1" applyAlignment="1" applyProtection="1">
      <alignment horizontal="center" vertical="center" wrapText="1"/>
    </xf>
    <xf numFmtId="0" fontId="4" fillId="0" borderId="21" xfId="0" applyNumberFormat="1" applyFont="1" applyFill="1" applyBorder="1" applyAlignment="1" applyProtection="1">
      <alignment horizontal="center" vertical="center" wrapText="1"/>
    </xf>
    <xf numFmtId="0" fontId="4" fillId="0" borderId="35" xfId="0" applyNumberFormat="1" applyFont="1" applyFill="1" applyBorder="1" applyAlignment="1" applyProtection="1">
      <alignment horizontal="center" vertical="center" wrapText="1"/>
    </xf>
    <xf numFmtId="0" fontId="4" fillId="0" borderId="22" xfId="0" applyNumberFormat="1" applyFont="1" applyFill="1" applyBorder="1" applyAlignment="1" applyProtection="1">
      <alignment horizontal="center" vertical="center" wrapText="1"/>
    </xf>
    <xf numFmtId="0" fontId="4" fillId="0" borderId="30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2" fontId="4" fillId="2" borderId="40" xfId="0" applyNumberFormat="1" applyFont="1" applyFill="1" applyBorder="1" applyAlignment="1">
      <alignment horizontal="center" vertical="center" wrapText="1"/>
    </xf>
    <xf numFmtId="2" fontId="4" fillId="2" borderId="42" xfId="0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 applyProtection="1">
      <alignment horizontal="center" vertical="center"/>
    </xf>
    <xf numFmtId="0" fontId="4" fillId="0" borderId="16" xfId="0" applyNumberFormat="1" applyFont="1" applyFill="1" applyBorder="1" applyAlignment="1" applyProtection="1">
      <alignment horizontal="center" vertical="center"/>
    </xf>
    <xf numFmtId="1" fontId="4" fillId="0" borderId="33" xfId="0" applyNumberFormat="1" applyFont="1" applyFill="1" applyBorder="1" applyAlignment="1" applyProtection="1">
      <alignment horizontal="center" vertical="center" wrapText="1"/>
    </xf>
    <xf numFmtId="1" fontId="4" fillId="0" borderId="34" xfId="0" applyNumberFormat="1" applyFont="1" applyFill="1" applyBorder="1" applyAlignment="1" applyProtection="1">
      <alignment horizontal="center" vertical="center" wrapText="1"/>
    </xf>
    <xf numFmtId="0" fontId="4" fillId="0" borderId="31" xfId="0" applyNumberFormat="1" applyFont="1" applyFill="1" applyBorder="1" applyAlignment="1" applyProtection="1">
      <alignment horizontal="center" vertical="center"/>
    </xf>
    <xf numFmtId="0" fontId="4" fillId="0" borderId="20" xfId="0" applyNumberFormat="1" applyFont="1" applyFill="1" applyBorder="1" applyAlignment="1" applyProtection="1">
      <alignment horizontal="center" vertical="center"/>
    </xf>
    <xf numFmtId="0" fontId="3" fillId="0" borderId="14" xfId="0" applyNumberFormat="1" applyFont="1" applyFill="1" applyBorder="1" applyAlignment="1" applyProtection="1">
      <alignment horizontal="center" vertical="center" wrapText="1"/>
    </xf>
    <xf numFmtId="0" fontId="3" fillId="0" borderId="17" xfId="0" applyNumberFormat="1" applyFont="1" applyFill="1" applyBorder="1" applyAlignment="1" applyProtection="1">
      <alignment horizontal="center" vertical="center" wrapText="1"/>
    </xf>
    <xf numFmtId="49" fontId="4" fillId="0" borderId="37" xfId="0" applyNumberFormat="1" applyFont="1" applyFill="1" applyBorder="1" applyAlignment="1" applyProtection="1">
      <alignment horizontal="center" vertical="center" wrapText="1"/>
    </xf>
    <xf numFmtId="49" fontId="4" fillId="0" borderId="38" xfId="0" applyNumberFormat="1" applyFont="1" applyFill="1" applyBorder="1" applyAlignment="1" applyProtection="1">
      <alignment horizontal="center" vertical="center" wrapText="1"/>
    </xf>
    <xf numFmtId="0" fontId="8" fillId="0" borderId="45" xfId="1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8" fillId="0" borderId="12" xfId="1" applyFont="1" applyFill="1" applyBorder="1" applyAlignment="1">
      <alignment horizontal="center" vertical="center" wrapText="1"/>
    </xf>
    <xf numFmtId="0" fontId="8" fillId="2" borderId="45" xfId="1" applyFont="1" applyFill="1" applyBorder="1" applyAlignment="1">
      <alignment horizontal="center" wrapText="1"/>
    </xf>
    <xf numFmtId="0" fontId="8" fillId="2" borderId="0" xfId="1" applyFont="1" applyFill="1" applyBorder="1" applyAlignment="1">
      <alignment horizont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10" fillId="2" borderId="0" xfId="0" applyFont="1" applyFill="1" applyAlignment="1">
      <alignment horizontal="center" vertical="top"/>
    </xf>
    <xf numFmtId="0" fontId="11" fillId="2" borderId="3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 wrapText="1"/>
    </xf>
  </cellXfs>
  <cellStyles count="5">
    <cellStyle name="Normal 2" xfId="4" xr:uid="{00000000-0005-0000-0000-000000000000}"/>
    <cellStyle name="Normal_Sheet1" xfId="3" xr:uid="{00000000-0005-0000-0000-000001000000}"/>
    <cellStyle name="Запетая 2" xfId="2" xr:uid="{00000000-0005-0000-0000-000002000000}"/>
    <cellStyle name="Нормален" xfId="0" builtinId="0"/>
    <cellStyle name="Нормален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S108"/>
  <sheetViews>
    <sheetView tabSelected="1" topLeftCell="A86" zoomScaleNormal="100" workbookViewId="0">
      <selection activeCell="J108" sqref="J108:L108"/>
    </sheetView>
  </sheetViews>
  <sheetFormatPr defaultRowHeight="14.4" x14ac:dyDescent="0.3"/>
  <cols>
    <col min="1" max="1" width="6.6640625" style="2" customWidth="1"/>
    <col min="2" max="2" width="8.6640625" style="2" customWidth="1"/>
    <col min="3" max="3" width="8.44140625" style="2" customWidth="1"/>
    <col min="4" max="4" width="27.6640625" style="2" customWidth="1"/>
    <col min="5" max="5" width="10.88671875" style="2" customWidth="1"/>
    <col min="6" max="6" width="9.77734375" style="2" customWidth="1"/>
    <col min="7" max="7" width="7.6640625" style="2" customWidth="1"/>
    <col min="8" max="8" width="11.109375" style="2" customWidth="1"/>
    <col min="9" max="9" width="11.21875" style="22" customWidth="1"/>
    <col min="10" max="10" width="12.5546875" style="22" customWidth="1"/>
    <col min="11" max="11" width="11.21875" style="22" customWidth="1"/>
    <col min="12" max="12" width="13.44140625" style="22" customWidth="1"/>
    <col min="13" max="13" width="8.88671875" style="8" customWidth="1"/>
    <col min="14" max="14" width="9.77734375" bestFit="1" customWidth="1"/>
  </cols>
  <sheetData>
    <row r="1" spans="1:12" ht="15" thickBot="1" x14ac:dyDescent="0.35">
      <c r="A1" s="7"/>
      <c r="B1" s="7"/>
      <c r="C1" s="7"/>
      <c r="D1" s="7"/>
      <c r="E1" s="7"/>
      <c r="F1" s="7"/>
      <c r="G1" s="7"/>
      <c r="H1" s="7"/>
      <c r="I1" s="21"/>
      <c r="K1" s="21"/>
    </row>
    <row r="2" spans="1:12" ht="34.200000000000003" customHeight="1" thickBot="1" x14ac:dyDescent="0.35">
      <c r="A2" s="120" t="s">
        <v>15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2"/>
    </row>
    <row r="3" spans="1:12" ht="15" thickBot="1" x14ac:dyDescent="0.35">
      <c r="A3" s="4"/>
      <c r="B3" s="4"/>
      <c r="C3" s="4"/>
      <c r="D3" s="125"/>
      <c r="E3" s="125"/>
      <c r="F3" s="4"/>
      <c r="G3" s="4"/>
      <c r="H3" s="4"/>
      <c r="I3" s="21"/>
      <c r="K3" s="21"/>
    </row>
    <row r="4" spans="1:12" s="12" customFormat="1" ht="13.5" customHeight="1" x14ac:dyDescent="0.3">
      <c r="A4" s="128" t="s">
        <v>24</v>
      </c>
      <c r="B4" s="130" t="s">
        <v>11</v>
      </c>
      <c r="C4" s="132" t="s">
        <v>13</v>
      </c>
      <c r="D4" s="140" t="s">
        <v>0</v>
      </c>
      <c r="E4" s="142" t="s">
        <v>16</v>
      </c>
      <c r="F4" s="144" t="s">
        <v>9</v>
      </c>
      <c r="G4" s="136" t="s">
        <v>10</v>
      </c>
      <c r="H4" s="138" t="s">
        <v>12</v>
      </c>
      <c r="I4" s="134" t="s">
        <v>35</v>
      </c>
      <c r="J4" s="123" t="s">
        <v>36</v>
      </c>
      <c r="K4" s="126" t="s">
        <v>29</v>
      </c>
      <c r="L4" s="123" t="s">
        <v>30</v>
      </c>
    </row>
    <row r="5" spans="1:12" s="12" customFormat="1" ht="74.25" customHeight="1" thickBot="1" x14ac:dyDescent="0.35">
      <c r="A5" s="129"/>
      <c r="B5" s="131"/>
      <c r="C5" s="133"/>
      <c r="D5" s="141"/>
      <c r="E5" s="143"/>
      <c r="F5" s="145"/>
      <c r="G5" s="137"/>
      <c r="H5" s="139"/>
      <c r="I5" s="135"/>
      <c r="J5" s="124"/>
      <c r="K5" s="127"/>
      <c r="L5" s="124"/>
    </row>
    <row r="6" spans="1:12" s="18" customFormat="1" ht="13.8" thickBot="1" x14ac:dyDescent="0.35">
      <c r="A6" s="19">
        <v>1</v>
      </c>
      <c r="B6" s="20">
        <f>A6+1</f>
        <v>2</v>
      </c>
      <c r="C6" s="13">
        <f t="shared" ref="C6:E6" si="0">B6+1</f>
        <v>3</v>
      </c>
      <c r="D6" s="14">
        <f t="shared" si="0"/>
        <v>4</v>
      </c>
      <c r="E6" s="15">
        <f t="shared" si="0"/>
        <v>5</v>
      </c>
      <c r="F6" s="25">
        <f>E6+1</f>
        <v>6</v>
      </c>
      <c r="G6" s="16">
        <f>F6+1</f>
        <v>7</v>
      </c>
      <c r="H6" s="17">
        <f>G6+1</f>
        <v>8</v>
      </c>
      <c r="I6" s="23">
        <f>F6+1</f>
        <v>7</v>
      </c>
      <c r="J6" s="24">
        <f>I6+1</f>
        <v>8</v>
      </c>
      <c r="K6" s="23">
        <f>H6+1</f>
        <v>9</v>
      </c>
      <c r="L6" s="24">
        <f>K6+1</f>
        <v>10</v>
      </c>
    </row>
    <row r="7" spans="1:12" s="68" customFormat="1" ht="15.6" customHeight="1" x14ac:dyDescent="0.25">
      <c r="A7" s="117" t="s">
        <v>70</v>
      </c>
      <c r="B7" s="107" t="s">
        <v>53</v>
      </c>
      <c r="C7" s="42" t="s">
        <v>43</v>
      </c>
      <c r="D7" s="43" t="s">
        <v>7</v>
      </c>
      <c r="E7" s="44">
        <v>0</v>
      </c>
      <c r="F7" s="45"/>
      <c r="G7" s="46" t="s">
        <v>38</v>
      </c>
      <c r="H7" s="47">
        <f>E7</f>
        <v>0</v>
      </c>
      <c r="I7" s="48">
        <v>71</v>
      </c>
      <c r="J7" s="49">
        <f>H7*I7</f>
        <v>0</v>
      </c>
      <c r="K7" s="50">
        <f>I7*1.95583</f>
        <v>138.86393000000001</v>
      </c>
      <c r="L7" s="87">
        <f>H7*K7</f>
        <v>0</v>
      </c>
    </row>
    <row r="8" spans="1:12" s="68" customFormat="1" ht="15.6" x14ac:dyDescent="0.25">
      <c r="A8" s="118"/>
      <c r="B8" s="108"/>
      <c r="C8" s="42" t="s">
        <v>37</v>
      </c>
      <c r="D8" s="43" t="s">
        <v>7</v>
      </c>
      <c r="E8" s="44">
        <v>3</v>
      </c>
      <c r="F8" s="45"/>
      <c r="G8" s="46" t="s">
        <v>38</v>
      </c>
      <c r="H8" s="47">
        <f>E8</f>
        <v>3</v>
      </c>
      <c r="I8" s="48">
        <v>76</v>
      </c>
      <c r="J8" s="52">
        <f>H8*I8</f>
        <v>228</v>
      </c>
      <c r="K8" s="53">
        <f>I8*1.95583</f>
        <v>148.64308</v>
      </c>
      <c r="L8" s="88">
        <f>H8*K8</f>
        <v>445.92923999999999</v>
      </c>
    </row>
    <row r="9" spans="1:12" s="68" customFormat="1" ht="15.6" x14ac:dyDescent="0.25">
      <c r="A9" s="118"/>
      <c r="B9" s="108"/>
      <c r="C9" s="42" t="s">
        <v>39</v>
      </c>
      <c r="D9" s="43" t="s">
        <v>7</v>
      </c>
      <c r="E9" s="44">
        <v>2</v>
      </c>
      <c r="F9" s="45"/>
      <c r="G9" s="46" t="s">
        <v>38</v>
      </c>
      <c r="H9" s="47">
        <f>E9</f>
        <v>2</v>
      </c>
      <c r="I9" s="48">
        <v>74</v>
      </c>
      <c r="J9" s="52">
        <f>H9*I9</f>
        <v>148</v>
      </c>
      <c r="K9" s="53">
        <f>I9*1.95583</f>
        <v>144.73141999999999</v>
      </c>
      <c r="L9" s="88">
        <f>H9*K9</f>
        <v>289.46283999999997</v>
      </c>
    </row>
    <row r="10" spans="1:12" s="68" customFormat="1" ht="13.2" customHeight="1" x14ac:dyDescent="0.25">
      <c r="A10" s="118"/>
      <c r="B10" s="108"/>
      <c r="C10" s="54"/>
      <c r="D10" s="55" t="s">
        <v>40</v>
      </c>
      <c r="E10" s="44">
        <f>SUM(E7:E9)</f>
        <v>5</v>
      </c>
      <c r="F10" s="56"/>
      <c r="G10" s="46"/>
      <c r="H10" s="57">
        <f>SUM(H7:H9)</f>
        <v>5</v>
      </c>
      <c r="I10" s="58"/>
      <c r="J10" s="59">
        <f>SUM(J7:J9)</f>
        <v>376</v>
      </c>
      <c r="K10" s="60"/>
      <c r="L10" s="89">
        <f>SUM(L7:L9)</f>
        <v>735.39207999999996</v>
      </c>
    </row>
    <row r="11" spans="1:12" s="68" customFormat="1" ht="15.6" x14ac:dyDescent="0.25">
      <c r="A11" s="118"/>
      <c r="B11" s="108"/>
      <c r="C11" s="42" t="s">
        <v>43</v>
      </c>
      <c r="D11" s="43" t="s">
        <v>8</v>
      </c>
      <c r="E11" s="44">
        <v>30</v>
      </c>
      <c r="F11" s="45"/>
      <c r="G11" s="46" t="s">
        <v>38</v>
      </c>
      <c r="H11" s="47">
        <f>E11</f>
        <v>30</v>
      </c>
      <c r="I11" s="48">
        <v>69</v>
      </c>
      <c r="J11" s="52">
        <f>H11*I11</f>
        <v>2070</v>
      </c>
      <c r="K11" s="53">
        <f>I11*1.95583</f>
        <v>134.95227</v>
      </c>
      <c r="L11" s="88">
        <f>H11*K11</f>
        <v>4048.5681</v>
      </c>
    </row>
    <row r="12" spans="1:12" s="68" customFormat="1" ht="15.6" customHeight="1" x14ac:dyDescent="0.25">
      <c r="A12" s="118"/>
      <c r="B12" s="108"/>
      <c r="C12" s="42" t="s">
        <v>37</v>
      </c>
      <c r="D12" s="43" t="s">
        <v>8</v>
      </c>
      <c r="E12" s="44">
        <v>8</v>
      </c>
      <c r="F12" s="45"/>
      <c r="G12" s="46" t="s">
        <v>38</v>
      </c>
      <c r="H12" s="47">
        <f>E12</f>
        <v>8</v>
      </c>
      <c r="I12" s="48">
        <v>71</v>
      </c>
      <c r="J12" s="52">
        <f>H12*I12</f>
        <v>568</v>
      </c>
      <c r="K12" s="53">
        <f>I12*1.95583</f>
        <v>138.86393000000001</v>
      </c>
      <c r="L12" s="88">
        <f>H12*K12</f>
        <v>1110.9114400000001</v>
      </c>
    </row>
    <row r="13" spans="1:12" s="68" customFormat="1" ht="15.6" customHeight="1" x14ac:dyDescent="0.25">
      <c r="A13" s="118"/>
      <c r="B13" s="108"/>
      <c r="C13" s="42" t="s">
        <v>39</v>
      </c>
      <c r="D13" s="43" t="s">
        <v>8</v>
      </c>
      <c r="E13" s="44">
        <v>12</v>
      </c>
      <c r="F13" s="45"/>
      <c r="G13" s="46" t="s">
        <v>38</v>
      </c>
      <c r="H13" s="47">
        <f>E13</f>
        <v>12</v>
      </c>
      <c r="I13" s="48">
        <v>69</v>
      </c>
      <c r="J13" s="52">
        <f>H13*I13</f>
        <v>828</v>
      </c>
      <c r="K13" s="53">
        <f>I13*1.95583</f>
        <v>134.95227</v>
      </c>
      <c r="L13" s="88">
        <f>H13*K13</f>
        <v>1619.42724</v>
      </c>
    </row>
    <row r="14" spans="1:12" s="68" customFormat="1" ht="13.8" customHeight="1" x14ac:dyDescent="0.25">
      <c r="A14" s="118"/>
      <c r="B14" s="108"/>
      <c r="C14" s="54"/>
      <c r="D14" s="55" t="s">
        <v>40</v>
      </c>
      <c r="E14" s="44">
        <f>SUM(E11:E13)</f>
        <v>50</v>
      </c>
      <c r="F14" s="56"/>
      <c r="G14" s="46"/>
      <c r="H14" s="57">
        <f>SUM(H11:H13)</f>
        <v>50</v>
      </c>
      <c r="I14" s="58"/>
      <c r="J14" s="59">
        <f>SUM(J11:J13)</f>
        <v>3466</v>
      </c>
      <c r="K14" s="60"/>
      <c r="L14" s="89">
        <f>SUM(L11:L13)</f>
        <v>6778.9067800000003</v>
      </c>
    </row>
    <row r="15" spans="1:12" s="68" customFormat="1" ht="15.6" customHeight="1" x14ac:dyDescent="0.25">
      <c r="A15" s="118"/>
      <c r="B15" s="108"/>
      <c r="C15" s="42" t="s">
        <v>43</v>
      </c>
      <c r="D15" s="61" t="s">
        <v>41</v>
      </c>
      <c r="E15" s="44">
        <v>31</v>
      </c>
      <c r="F15" s="62">
        <v>0.6</v>
      </c>
      <c r="G15" s="46" t="s">
        <v>42</v>
      </c>
      <c r="H15" s="47">
        <f>ROUND(E15/F15,0)</f>
        <v>52</v>
      </c>
      <c r="I15" s="58">
        <v>40</v>
      </c>
      <c r="J15" s="52">
        <f>H15*I15</f>
        <v>2080</v>
      </c>
      <c r="K15" s="53">
        <f>I15*1.95583</f>
        <v>78.233199999999997</v>
      </c>
      <c r="L15" s="88">
        <f>H15*K15</f>
        <v>4068.1263999999996</v>
      </c>
    </row>
    <row r="16" spans="1:12" s="68" customFormat="1" ht="15.6" x14ac:dyDescent="0.25">
      <c r="A16" s="118"/>
      <c r="B16" s="108"/>
      <c r="C16" s="42" t="s">
        <v>37</v>
      </c>
      <c r="D16" s="61" t="s">
        <v>41</v>
      </c>
      <c r="E16" s="44">
        <v>9</v>
      </c>
      <c r="F16" s="62">
        <v>0.6</v>
      </c>
      <c r="G16" s="46" t="s">
        <v>42</v>
      </c>
      <c r="H16" s="47">
        <f>ROUND(E16/F16,0)</f>
        <v>15</v>
      </c>
      <c r="I16" s="58">
        <v>40</v>
      </c>
      <c r="J16" s="52">
        <f>H16*I16</f>
        <v>600</v>
      </c>
      <c r="K16" s="53">
        <f>I16*1.95583</f>
        <v>78.233199999999997</v>
      </c>
      <c r="L16" s="88">
        <f>H16*K16</f>
        <v>1173.498</v>
      </c>
    </row>
    <row r="17" spans="1:12" s="68" customFormat="1" ht="15.6" x14ac:dyDescent="0.25">
      <c r="A17" s="118"/>
      <c r="B17" s="108"/>
      <c r="C17" s="42" t="s">
        <v>39</v>
      </c>
      <c r="D17" s="61" t="s">
        <v>41</v>
      </c>
      <c r="E17" s="44">
        <v>12</v>
      </c>
      <c r="F17" s="62">
        <v>0.6</v>
      </c>
      <c r="G17" s="46" t="s">
        <v>42</v>
      </c>
      <c r="H17" s="47">
        <f>ROUND(E17/F17,0)</f>
        <v>20</v>
      </c>
      <c r="I17" s="58">
        <v>35</v>
      </c>
      <c r="J17" s="52">
        <f>H17*I17</f>
        <v>700</v>
      </c>
      <c r="K17" s="53">
        <f>I17*1.95583</f>
        <v>68.454049999999995</v>
      </c>
      <c r="L17" s="88">
        <f>H17*K17</f>
        <v>1369.0809999999999</v>
      </c>
    </row>
    <row r="18" spans="1:12" s="68" customFormat="1" ht="13.2" customHeight="1" x14ac:dyDescent="0.25">
      <c r="A18" s="118"/>
      <c r="B18" s="108"/>
      <c r="C18" s="54"/>
      <c r="D18" s="55" t="s">
        <v>40</v>
      </c>
      <c r="E18" s="44">
        <f>SUM(E15:E17)</f>
        <v>52</v>
      </c>
      <c r="F18" s="56"/>
      <c r="G18" s="46"/>
      <c r="H18" s="57">
        <f>SUM(H15:H17)</f>
        <v>87</v>
      </c>
      <c r="I18" s="58"/>
      <c r="J18" s="59">
        <f>SUM(J15:J17)</f>
        <v>3380</v>
      </c>
      <c r="K18" s="60"/>
      <c r="L18" s="89">
        <f>SUM(L15:L17)</f>
        <v>6610.7053999999998</v>
      </c>
    </row>
    <row r="19" spans="1:12" s="68" customFormat="1" ht="14.4" customHeight="1" x14ac:dyDescent="0.3">
      <c r="A19" s="118"/>
      <c r="B19" s="109"/>
      <c r="C19" s="110" t="s">
        <v>54</v>
      </c>
      <c r="D19" s="111"/>
      <c r="E19" s="63">
        <f>SUM(E10,E18,E14)</f>
        <v>107</v>
      </c>
      <c r="F19" s="64"/>
      <c r="G19" s="105"/>
      <c r="H19" s="106"/>
      <c r="I19" s="58"/>
      <c r="J19" s="65">
        <f>SUM(J10,J18,J14)</f>
        <v>7222</v>
      </c>
      <c r="K19" s="60"/>
      <c r="L19" s="90">
        <f>SUM(L10,L18,L14)</f>
        <v>14125.00426</v>
      </c>
    </row>
    <row r="20" spans="1:12" s="68" customFormat="1" ht="15.6" customHeight="1" x14ac:dyDescent="0.25">
      <c r="A20" s="118"/>
      <c r="B20" s="107" t="s">
        <v>55</v>
      </c>
      <c r="C20" s="42" t="s">
        <v>37</v>
      </c>
      <c r="D20" s="43" t="s">
        <v>7</v>
      </c>
      <c r="E20" s="44">
        <v>2</v>
      </c>
      <c r="F20" s="45"/>
      <c r="G20" s="46" t="s">
        <v>38</v>
      </c>
      <c r="H20" s="47">
        <f>E20</f>
        <v>2</v>
      </c>
      <c r="I20" s="48">
        <v>76</v>
      </c>
      <c r="J20" s="49">
        <f>H20*I20</f>
        <v>152</v>
      </c>
      <c r="K20" s="50">
        <f>I20*1.95583</f>
        <v>148.64308</v>
      </c>
      <c r="L20" s="87">
        <f>H20*K20</f>
        <v>297.28616</v>
      </c>
    </row>
    <row r="21" spans="1:12" s="68" customFormat="1" ht="15.6" x14ac:dyDescent="0.25">
      <c r="A21" s="118"/>
      <c r="B21" s="108"/>
      <c r="C21" s="42" t="s">
        <v>43</v>
      </c>
      <c r="D21" s="43" t="s">
        <v>7</v>
      </c>
      <c r="E21" s="44">
        <v>0</v>
      </c>
      <c r="F21" s="45"/>
      <c r="G21" s="46" t="s">
        <v>38</v>
      </c>
      <c r="H21" s="47">
        <f>E21</f>
        <v>0</v>
      </c>
      <c r="I21" s="48">
        <v>71</v>
      </c>
      <c r="J21" s="52">
        <f>H21*I21</f>
        <v>0</v>
      </c>
      <c r="K21" s="53">
        <f>I21*1.95583</f>
        <v>138.86393000000001</v>
      </c>
      <c r="L21" s="88">
        <f>H21*K21</f>
        <v>0</v>
      </c>
    </row>
    <row r="22" spans="1:12" s="68" customFormat="1" ht="13.2" customHeight="1" x14ac:dyDescent="0.25">
      <c r="A22" s="118"/>
      <c r="B22" s="108"/>
      <c r="C22" s="54"/>
      <c r="D22" s="55" t="s">
        <v>40</v>
      </c>
      <c r="E22" s="44">
        <f>SUM(E20:E21)</f>
        <v>2</v>
      </c>
      <c r="F22" s="56"/>
      <c r="G22" s="46"/>
      <c r="H22" s="57">
        <f>SUM(H20:H21)</f>
        <v>2</v>
      </c>
      <c r="I22" s="58"/>
      <c r="J22" s="59">
        <f>SUM(J20:J21)</f>
        <v>152</v>
      </c>
      <c r="K22" s="60"/>
      <c r="L22" s="89">
        <f>SUM(L20:L21)</f>
        <v>297.28616</v>
      </c>
    </row>
    <row r="23" spans="1:12" s="68" customFormat="1" ht="15.6" x14ac:dyDescent="0.25">
      <c r="A23" s="118"/>
      <c r="B23" s="108"/>
      <c r="C23" s="42" t="s">
        <v>37</v>
      </c>
      <c r="D23" s="43" t="s">
        <v>8</v>
      </c>
      <c r="E23" s="44">
        <v>45</v>
      </c>
      <c r="F23" s="45"/>
      <c r="G23" s="46" t="s">
        <v>38</v>
      </c>
      <c r="H23" s="47">
        <f>E23</f>
        <v>45</v>
      </c>
      <c r="I23" s="48">
        <v>71</v>
      </c>
      <c r="J23" s="52">
        <f>H23*I23</f>
        <v>3195</v>
      </c>
      <c r="K23" s="53">
        <f>I23*1.95583</f>
        <v>138.86393000000001</v>
      </c>
      <c r="L23" s="88">
        <f>H23*K23</f>
        <v>6248.8768500000006</v>
      </c>
    </row>
    <row r="24" spans="1:12" s="68" customFormat="1" ht="15.6" customHeight="1" x14ac:dyDescent="0.25">
      <c r="A24" s="118"/>
      <c r="B24" s="108"/>
      <c r="C24" s="42" t="s">
        <v>43</v>
      </c>
      <c r="D24" s="43" t="s">
        <v>8</v>
      </c>
      <c r="E24" s="44">
        <v>0</v>
      </c>
      <c r="F24" s="45"/>
      <c r="G24" s="46" t="s">
        <v>38</v>
      </c>
      <c r="H24" s="47">
        <f>E24</f>
        <v>0</v>
      </c>
      <c r="I24" s="48">
        <v>69</v>
      </c>
      <c r="J24" s="52">
        <f>H24*I24</f>
        <v>0</v>
      </c>
      <c r="K24" s="53">
        <f>I24*1.95583</f>
        <v>134.95227</v>
      </c>
      <c r="L24" s="88">
        <f>H24*K24</f>
        <v>0</v>
      </c>
    </row>
    <row r="25" spans="1:12" s="68" customFormat="1" ht="13.8" customHeight="1" x14ac:dyDescent="0.25">
      <c r="A25" s="118"/>
      <c r="B25" s="108"/>
      <c r="C25" s="54"/>
      <c r="D25" s="55" t="s">
        <v>40</v>
      </c>
      <c r="E25" s="44">
        <f>SUM(E23:E24)</f>
        <v>45</v>
      </c>
      <c r="F25" s="56"/>
      <c r="G25" s="46"/>
      <c r="H25" s="57">
        <f>SUM(H23:H24)</f>
        <v>45</v>
      </c>
      <c r="I25" s="58"/>
      <c r="J25" s="59">
        <f>SUM(J23:J24)</f>
        <v>3195</v>
      </c>
      <c r="K25" s="60"/>
      <c r="L25" s="89">
        <f>SUM(L23:L24)</f>
        <v>6248.8768500000006</v>
      </c>
    </row>
    <row r="26" spans="1:12" s="68" customFormat="1" ht="15.6" customHeight="1" x14ac:dyDescent="0.25">
      <c r="A26" s="118"/>
      <c r="B26" s="108"/>
      <c r="C26" s="42" t="s">
        <v>37</v>
      </c>
      <c r="D26" s="61" t="s">
        <v>41</v>
      </c>
      <c r="E26" s="44">
        <v>45</v>
      </c>
      <c r="F26" s="62">
        <v>0.6</v>
      </c>
      <c r="G26" s="46" t="s">
        <v>42</v>
      </c>
      <c r="H26" s="47">
        <f>ROUND(E26/F26,0)</f>
        <v>75</v>
      </c>
      <c r="I26" s="58">
        <v>40</v>
      </c>
      <c r="J26" s="52">
        <f>H26*I26</f>
        <v>3000</v>
      </c>
      <c r="K26" s="53">
        <f>I26*1.95583</f>
        <v>78.233199999999997</v>
      </c>
      <c r="L26" s="88">
        <f>H26*K26</f>
        <v>5867.49</v>
      </c>
    </row>
    <row r="27" spans="1:12" s="68" customFormat="1" ht="15.6" x14ac:dyDescent="0.25">
      <c r="A27" s="118"/>
      <c r="B27" s="108"/>
      <c r="C27" s="42" t="s">
        <v>43</v>
      </c>
      <c r="D27" s="61" t="s">
        <v>41</v>
      </c>
      <c r="E27" s="44">
        <v>1</v>
      </c>
      <c r="F27" s="62">
        <v>0.65</v>
      </c>
      <c r="G27" s="46" t="s">
        <v>42</v>
      </c>
      <c r="H27" s="47">
        <f>ROUND(E27/F27,0)</f>
        <v>2</v>
      </c>
      <c r="I27" s="58">
        <v>40</v>
      </c>
      <c r="J27" s="52">
        <f>H27*I27</f>
        <v>80</v>
      </c>
      <c r="K27" s="53">
        <f>I27*1.95583</f>
        <v>78.233199999999997</v>
      </c>
      <c r="L27" s="88">
        <f>H27*K27</f>
        <v>156.46639999999999</v>
      </c>
    </row>
    <row r="28" spans="1:12" s="68" customFormat="1" ht="13.2" customHeight="1" x14ac:dyDescent="0.25">
      <c r="A28" s="118"/>
      <c r="B28" s="108"/>
      <c r="C28" s="54"/>
      <c r="D28" s="55" t="s">
        <v>40</v>
      </c>
      <c r="E28" s="44">
        <f>SUM(E26:E27)</f>
        <v>46</v>
      </c>
      <c r="F28" s="56"/>
      <c r="G28" s="46"/>
      <c r="H28" s="57">
        <f>SUM(H26:H27)</f>
        <v>77</v>
      </c>
      <c r="I28" s="58"/>
      <c r="J28" s="59">
        <f>SUM(J26:J27)</f>
        <v>3080</v>
      </c>
      <c r="K28" s="60"/>
      <c r="L28" s="89">
        <f>SUM(L26:L27)</f>
        <v>6023.9564</v>
      </c>
    </row>
    <row r="29" spans="1:12" s="68" customFormat="1" ht="14.4" customHeight="1" x14ac:dyDescent="0.3">
      <c r="A29" s="118"/>
      <c r="B29" s="109"/>
      <c r="C29" s="110" t="s">
        <v>56</v>
      </c>
      <c r="D29" s="111"/>
      <c r="E29" s="63">
        <f>SUM(E22,E28,E25)</f>
        <v>93</v>
      </c>
      <c r="F29" s="64"/>
      <c r="G29" s="105"/>
      <c r="H29" s="106"/>
      <c r="I29" s="58"/>
      <c r="J29" s="65">
        <f>SUM(J22,J28,J25)</f>
        <v>6427</v>
      </c>
      <c r="K29" s="60"/>
      <c r="L29" s="90">
        <f>SUM(L22,L28,L25)</f>
        <v>12570.119409999999</v>
      </c>
    </row>
    <row r="30" spans="1:12" s="68" customFormat="1" ht="15.6" customHeight="1" x14ac:dyDescent="0.25">
      <c r="A30" s="118"/>
      <c r="B30" s="107" t="s">
        <v>57</v>
      </c>
      <c r="C30" s="42" t="s">
        <v>37</v>
      </c>
      <c r="D30" s="43" t="s">
        <v>7</v>
      </c>
      <c r="E30" s="44">
        <v>1</v>
      </c>
      <c r="F30" s="45"/>
      <c r="G30" s="46" t="s">
        <v>38</v>
      </c>
      <c r="H30" s="47">
        <f>E30</f>
        <v>1</v>
      </c>
      <c r="I30" s="48">
        <v>76</v>
      </c>
      <c r="J30" s="49">
        <f>H30*I30</f>
        <v>76</v>
      </c>
      <c r="K30" s="50">
        <f>I30*1.95583</f>
        <v>148.64308</v>
      </c>
      <c r="L30" s="87">
        <f>H30*K30</f>
        <v>148.64308</v>
      </c>
    </row>
    <row r="31" spans="1:12" s="68" customFormat="1" ht="15.6" x14ac:dyDescent="0.25">
      <c r="A31" s="118"/>
      <c r="B31" s="108"/>
      <c r="C31" s="42" t="s">
        <v>43</v>
      </c>
      <c r="D31" s="43" t="s">
        <v>7</v>
      </c>
      <c r="E31" s="44">
        <v>0</v>
      </c>
      <c r="F31" s="45"/>
      <c r="G31" s="46" t="s">
        <v>38</v>
      </c>
      <c r="H31" s="47">
        <f>E31</f>
        <v>0</v>
      </c>
      <c r="I31" s="48">
        <v>71</v>
      </c>
      <c r="J31" s="52">
        <f>H31*I31</f>
        <v>0</v>
      </c>
      <c r="K31" s="53">
        <f>I31*1.95583</f>
        <v>138.86393000000001</v>
      </c>
      <c r="L31" s="88">
        <f>H31*K31</f>
        <v>0</v>
      </c>
    </row>
    <row r="32" spans="1:12" s="68" customFormat="1" ht="15.6" x14ac:dyDescent="0.25">
      <c r="A32" s="118"/>
      <c r="B32" s="108"/>
      <c r="C32" s="42" t="s">
        <v>39</v>
      </c>
      <c r="D32" s="43" t="s">
        <v>7</v>
      </c>
      <c r="E32" s="44">
        <v>0</v>
      </c>
      <c r="F32" s="45"/>
      <c r="G32" s="46" t="s">
        <v>38</v>
      </c>
      <c r="H32" s="47">
        <f>E32</f>
        <v>0</v>
      </c>
      <c r="I32" s="48">
        <v>74</v>
      </c>
      <c r="J32" s="52">
        <f>H32*I32</f>
        <v>0</v>
      </c>
      <c r="K32" s="53">
        <f>I32*1.95583</f>
        <v>144.73141999999999</v>
      </c>
      <c r="L32" s="88">
        <f>H32*K32</f>
        <v>0</v>
      </c>
    </row>
    <row r="33" spans="1:12" s="68" customFormat="1" ht="13.2" customHeight="1" x14ac:dyDescent="0.25">
      <c r="A33" s="118"/>
      <c r="B33" s="108"/>
      <c r="C33" s="54"/>
      <c r="D33" s="55" t="s">
        <v>40</v>
      </c>
      <c r="E33" s="44">
        <f>SUM(E30:E32)</f>
        <v>1</v>
      </c>
      <c r="F33" s="56"/>
      <c r="G33" s="46"/>
      <c r="H33" s="57">
        <f>SUM(H30:H32)</f>
        <v>1</v>
      </c>
      <c r="I33" s="58"/>
      <c r="J33" s="59">
        <f>SUM(J30:J32)</f>
        <v>76</v>
      </c>
      <c r="K33" s="60"/>
      <c r="L33" s="89">
        <f>SUM(L30:L32)</f>
        <v>148.64308</v>
      </c>
    </row>
    <row r="34" spans="1:12" s="68" customFormat="1" ht="15.6" x14ac:dyDescent="0.25">
      <c r="A34" s="118"/>
      <c r="B34" s="108"/>
      <c r="C34" s="42" t="s">
        <v>37</v>
      </c>
      <c r="D34" s="43" t="s">
        <v>8</v>
      </c>
      <c r="E34" s="44">
        <v>1</v>
      </c>
      <c r="F34" s="45"/>
      <c r="G34" s="46" t="s">
        <v>38</v>
      </c>
      <c r="H34" s="47">
        <f>E34</f>
        <v>1</v>
      </c>
      <c r="I34" s="48">
        <v>71</v>
      </c>
      <c r="J34" s="52">
        <f>H34*I34</f>
        <v>71</v>
      </c>
      <c r="K34" s="53">
        <f>I34*1.95583</f>
        <v>138.86393000000001</v>
      </c>
      <c r="L34" s="88">
        <f>H34*K34</f>
        <v>138.86393000000001</v>
      </c>
    </row>
    <row r="35" spans="1:12" s="68" customFormat="1" ht="15.6" customHeight="1" x14ac:dyDescent="0.25">
      <c r="A35" s="118"/>
      <c r="B35" s="108"/>
      <c r="C35" s="42" t="s">
        <v>43</v>
      </c>
      <c r="D35" s="43" t="s">
        <v>8</v>
      </c>
      <c r="E35" s="44">
        <v>0</v>
      </c>
      <c r="F35" s="45"/>
      <c r="G35" s="46" t="s">
        <v>38</v>
      </c>
      <c r="H35" s="47">
        <f>E35</f>
        <v>0</v>
      </c>
      <c r="I35" s="48">
        <v>69</v>
      </c>
      <c r="J35" s="52">
        <f>H35*I35</f>
        <v>0</v>
      </c>
      <c r="K35" s="53">
        <f>I35*1.95583</f>
        <v>134.95227</v>
      </c>
      <c r="L35" s="88">
        <f>H35*K35</f>
        <v>0</v>
      </c>
    </row>
    <row r="36" spans="1:12" s="68" customFormat="1" ht="15.6" customHeight="1" x14ac:dyDescent="0.25">
      <c r="A36" s="118"/>
      <c r="B36" s="108"/>
      <c r="C36" s="42" t="s">
        <v>39</v>
      </c>
      <c r="D36" s="43" t="s">
        <v>8</v>
      </c>
      <c r="E36" s="44">
        <v>0</v>
      </c>
      <c r="F36" s="45"/>
      <c r="G36" s="46" t="s">
        <v>38</v>
      </c>
      <c r="H36" s="47">
        <f>E36</f>
        <v>0</v>
      </c>
      <c r="I36" s="48">
        <v>69</v>
      </c>
      <c r="J36" s="52">
        <f>H36*I36</f>
        <v>0</v>
      </c>
      <c r="K36" s="53">
        <f>I36*1.95583</f>
        <v>134.95227</v>
      </c>
      <c r="L36" s="88">
        <f>H36*K36</f>
        <v>0</v>
      </c>
    </row>
    <row r="37" spans="1:12" s="68" customFormat="1" ht="13.8" customHeight="1" x14ac:dyDescent="0.25">
      <c r="A37" s="118"/>
      <c r="B37" s="108"/>
      <c r="C37" s="54"/>
      <c r="D37" s="55" t="s">
        <v>40</v>
      </c>
      <c r="E37" s="44">
        <f>SUM(E34:E36)</f>
        <v>1</v>
      </c>
      <c r="F37" s="56"/>
      <c r="G37" s="46"/>
      <c r="H37" s="57">
        <f>SUM(H34:H36)</f>
        <v>1</v>
      </c>
      <c r="I37" s="58"/>
      <c r="J37" s="59">
        <f>SUM(J34:J36)</f>
        <v>71</v>
      </c>
      <c r="K37" s="60"/>
      <c r="L37" s="89">
        <f>SUM(L34:L36)</f>
        <v>138.86393000000001</v>
      </c>
    </row>
    <row r="38" spans="1:12" s="68" customFormat="1" ht="15.6" customHeight="1" x14ac:dyDescent="0.25">
      <c r="A38" s="118"/>
      <c r="B38" s="108"/>
      <c r="C38" s="42" t="s">
        <v>37</v>
      </c>
      <c r="D38" s="61" t="s">
        <v>41</v>
      </c>
      <c r="E38" s="44">
        <v>1</v>
      </c>
      <c r="F38" s="62">
        <v>0.6</v>
      </c>
      <c r="G38" s="46" t="s">
        <v>42</v>
      </c>
      <c r="H38" s="47">
        <f>ROUND(E38/F38,0)</f>
        <v>2</v>
      </c>
      <c r="I38" s="58">
        <v>40</v>
      </c>
      <c r="J38" s="52">
        <f>H38*I38</f>
        <v>80</v>
      </c>
      <c r="K38" s="53">
        <f>I38*1.95583</f>
        <v>78.233199999999997</v>
      </c>
      <c r="L38" s="88">
        <f>H38*K38</f>
        <v>156.46639999999999</v>
      </c>
    </row>
    <row r="39" spans="1:12" s="68" customFormat="1" ht="15.6" x14ac:dyDescent="0.25">
      <c r="A39" s="118"/>
      <c r="B39" s="108"/>
      <c r="C39" s="42" t="s">
        <v>43</v>
      </c>
      <c r="D39" s="61" t="s">
        <v>41</v>
      </c>
      <c r="E39" s="44">
        <v>0</v>
      </c>
      <c r="F39" s="62">
        <v>0.6</v>
      </c>
      <c r="G39" s="46" t="s">
        <v>42</v>
      </c>
      <c r="H39" s="47">
        <f>ROUND(E39/F39,0)</f>
        <v>0</v>
      </c>
      <c r="I39" s="58">
        <v>40</v>
      </c>
      <c r="J39" s="52">
        <f>H39*I39</f>
        <v>0</v>
      </c>
      <c r="K39" s="53">
        <f>I39*1.95583</f>
        <v>78.233199999999997</v>
      </c>
      <c r="L39" s="88">
        <f>H39*K39</f>
        <v>0</v>
      </c>
    </row>
    <row r="40" spans="1:12" s="68" customFormat="1" ht="15.6" x14ac:dyDescent="0.25">
      <c r="A40" s="118"/>
      <c r="B40" s="108"/>
      <c r="C40" s="42" t="s">
        <v>39</v>
      </c>
      <c r="D40" s="61" t="s">
        <v>41</v>
      </c>
      <c r="E40" s="44">
        <v>0</v>
      </c>
      <c r="F40" s="62">
        <v>0.6</v>
      </c>
      <c r="G40" s="46" t="s">
        <v>42</v>
      </c>
      <c r="H40" s="47">
        <f>ROUND(E40/F40,0)</f>
        <v>0</v>
      </c>
      <c r="I40" s="58">
        <v>35</v>
      </c>
      <c r="J40" s="52">
        <f>H40*I40</f>
        <v>0</v>
      </c>
      <c r="K40" s="53">
        <f>I40*1.95583</f>
        <v>68.454049999999995</v>
      </c>
      <c r="L40" s="88">
        <f>H40*K40</f>
        <v>0</v>
      </c>
    </row>
    <row r="41" spans="1:12" s="68" customFormat="1" ht="13.2" customHeight="1" x14ac:dyDescent="0.25">
      <c r="A41" s="118"/>
      <c r="B41" s="108"/>
      <c r="C41" s="54"/>
      <c r="D41" s="55" t="s">
        <v>40</v>
      </c>
      <c r="E41" s="44">
        <f>SUM(E38:E40)</f>
        <v>1</v>
      </c>
      <c r="F41" s="56"/>
      <c r="G41" s="46"/>
      <c r="H41" s="57">
        <f>SUM(H38:H40)</f>
        <v>2</v>
      </c>
      <c r="I41" s="58"/>
      <c r="J41" s="59">
        <f>SUM(J38:J40)</f>
        <v>80</v>
      </c>
      <c r="K41" s="60"/>
      <c r="L41" s="89">
        <f>SUM(L38:L40)</f>
        <v>156.46639999999999</v>
      </c>
    </row>
    <row r="42" spans="1:12" s="68" customFormat="1" ht="14.4" customHeight="1" x14ac:dyDescent="0.3">
      <c r="A42" s="118"/>
      <c r="B42" s="109"/>
      <c r="C42" s="110" t="s">
        <v>58</v>
      </c>
      <c r="D42" s="111"/>
      <c r="E42" s="63">
        <f>SUM(E33,E41,E37)</f>
        <v>3</v>
      </c>
      <c r="F42" s="64"/>
      <c r="G42" s="105"/>
      <c r="H42" s="106"/>
      <c r="I42" s="58"/>
      <c r="J42" s="65">
        <f>SUM(J33,J41,J37)</f>
        <v>227</v>
      </c>
      <c r="K42" s="60"/>
      <c r="L42" s="90">
        <f>SUM(L33,L41,L37)</f>
        <v>443.97340999999994</v>
      </c>
    </row>
    <row r="43" spans="1:12" s="68" customFormat="1" ht="15.6" customHeight="1" x14ac:dyDescent="0.25">
      <c r="A43" s="118"/>
      <c r="B43" s="107" t="s">
        <v>59</v>
      </c>
      <c r="C43" s="42" t="s">
        <v>37</v>
      </c>
      <c r="D43" s="43" t="s">
        <v>7</v>
      </c>
      <c r="E43" s="44">
        <v>0</v>
      </c>
      <c r="F43" s="45"/>
      <c r="G43" s="46" t="s">
        <v>38</v>
      </c>
      <c r="H43" s="47">
        <f>E43</f>
        <v>0</v>
      </c>
      <c r="I43" s="48">
        <v>76</v>
      </c>
      <c r="J43" s="49">
        <f>H43*I43</f>
        <v>0</v>
      </c>
      <c r="K43" s="50">
        <f>I43*1.95583</f>
        <v>148.64308</v>
      </c>
      <c r="L43" s="87">
        <f>H43*K43</f>
        <v>0</v>
      </c>
    </row>
    <row r="44" spans="1:12" s="68" customFormat="1" ht="15.6" x14ac:dyDescent="0.25">
      <c r="A44" s="118"/>
      <c r="B44" s="108"/>
      <c r="C44" s="42" t="s">
        <v>43</v>
      </c>
      <c r="D44" s="43" t="s">
        <v>7</v>
      </c>
      <c r="E44" s="44">
        <v>0</v>
      </c>
      <c r="F44" s="45"/>
      <c r="G44" s="46" t="s">
        <v>38</v>
      </c>
      <c r="H44" s="47">
        <f>E44</f>
        <v>0</v>
      </c>
      <c r="I44" s="48">
        <v>71</v>
      </c>
      <c r="J44" s="52">
        <f>H44*I44</f>
        <v>0</v>
      </c>
      <c r="K44" s="53">
        <f>I44*1.95583</f>
        <v>138.86393000000001</v>
      </c>
      <c r="L44" s="88">
        <f>H44*K44</f>
        <v>0</v>
      </c>
    </row>
    <row r="45" spans="1:12" s="68" customFormat="1" ht="13.2" customHeight="1" x14ac:dyDescent="0.25">
      <c r="A45" s="118"/>
      <c r="B45" s="108"/>
      <c r="C45" s="54"/>
      <c r="D45" s="55" t="s">
        <v>40</v>
      </c>
      <c r="E45" s="44">
        <f>SUM(E43:E44)</f>
        <v>0</v>
      </c>
      <c r="F45" s="56"/>
      <c r="G45" s="46"/>
      <c r="H45" s="57">
        <f>SUM(H43:H44)</f>
        <v>0</v>
      </c>
      <c r="I45" s="58"/>
      <c r="J45" s="59">
        <f>SUM(J43:J44)</f>
        <v>0</v>
      </c>
      <c r="K45" s="60"/>
      <c r="L45" s="89">
        <f>SUM(L43:L44)</f>
        <v>0</v>
      </c>
    </row>
    <row r="46" spans="1:12" s="68" customFormat="1" ht="15.6" x14ac:dyDescent="0.25">
      <c r="A46" s="118"/>
      <c r="B46" s="108"/>
      <c r="C46" s="42" t="s">
        <v>37</v>
      </c>
      <c r="D46" s="43" t="s">
        <v>8</v>
      </c>
      <c r="E46" s="44">
        <v>29</v>
      </c>
      <c r="F46" s="45"/>
      <c r="G46" s="46" t="s">
        <v>38</v>
      </c>
      <c r="H46" s="47">
        <f>E46</f>
        <v>29</v>
      </c>
      <c r="I46" s="48">
        <v>71</v>
      </c>
      <c r="J46" s="52">
        <f>H46*I46</f>
        <v>2059</v>
      </c>
      <c r="K46" s="53">
        <f>I46*1.95583</f>
        <v>138.86393000000001</v>
      </c>
      <c r="L46" s="88">
        <f>H46*K46</f>
        <v>4027.0539700000004</v>
      </c>
    </row>
    <row r="47" spans="1:12" s="68" customFormat="1" ht="15.6" customHeight="1" x14ac:dyDescent="0.25">
      <c r="A47" s="118"/>
      <c r="B47" s="108"/>
      <c r="C47" s="42" t="s">
        <v>43</v>
      </c>
      <c r="D47" s="43" t="s">
        <v>8</v>
      </c>
      <c r="E47" s="44">
        <v>0</v>
      </c>
      <c r="F47" s="45"/>
      <c r="G47" s="46" t="s">
        <v>38</v>
      </c>
      <c r="H47" s="47">
        <f>E47</f>
        <v>0</v>
      </c>
      <c r="I47" s="48">
        <v>69</v>
      </c>
      <c r="J47" s="52">
        <f>H47*I47</f>
        <v>0</v>
      </c>
      <c r="K47" s="53">
        <f>I47*1.95583</f>
        <v>134.95227</v>
      </c>
      <c r="L47" s="88">
        <f>H47*K47</f>
        <v>0</v>
      </c>
    </row>
    <row r="48" spans="1:12" s="68" customFormat="1" ht="13.8" customHeight="1" x14ac:dyDescent="0.25">
      <c r="A48" s="118"/>
      <c r="B48" s="108"/>
      <c r="C48" s="54"/>
      <c r="D48" s="55" t="s">
        <v>40</v>
      </c>
      <c r="E48" s="44">
        <f>SUM(E46:E47)</f>
        <v>29</v>
      </c>
      <c r="F48" s="56"/>
      <c r="G48" s="46"/>
      <c r="H48" s="57">
        <f>SUM(H46:H47)</f>
        <v>29</v>
      </c>
      <c r="I48" s="58"/>
      <c r="J48" s="59">
        <f>SUM(J46:J47)</f>
        <v>2059</v>
      </c>
      <c r="K48" s="60"/>
      <c r="L48" s="89">
        <f>SUM(L46:L47)</f>
        <v>4027.0539700000004</v>
      </c>
    </row>
    <row r="49" spans="1:12" s="68" customFormat="1" ht="15.6" customHeight="1" x14ac:dyDescent="0.25">
      <c r="A49" s="118"/>
      <c r="B49" s="108"/>
      <c r="C49" s="42" t="s">
        <v>37</v>
      </c>
      <c r="D49" s="61" t="s">
        <v>41</v>
      </c>
      <c r="E49" s="44">
        <v>29</v>
      </c>
      <c r="F49" s="62">
        <v>0.6</v>
      </c>
      <c r="G49" s="46" t="s">
        <v>42</v>
      </c>
      <c r="H49" s="47">
        <f>ROUND(E49/F49,0)</f>
        <v>48</v>
      </c>
      <c r="I49" s="58">
        <v>40</v>
      </c>
      <c r="J49" s="52">
        <f>H49*I49</f>
        <v>1920</v>
      </c>
      <c r="K49" s="53">
        <f>I49*1.95583</f>
        <v>78.233199999999997</v>
      </c>
      <c r="L49" s="88">
        <f>H49*K49</f>
        <v>3755.1935999999996</v>
      </c>
    </row>
    <row r="50" spans="1:12" s="68" customFormat="1" ht="15.6" x14ac:dyDescent="0.25">
      <c r="A50" s="118"/>
      <c r="B50" s="108"/>
      <c r="C50" s="42" t="s">
        <v>43</v>
      </c>
      <c r="D50" s="61" t="s">
        <v>41</v>
      </c>
      <c r="E50" s="44">
        <v>1</v>
      </c>
      <c r="F50" s="62">
        <v>0.65</v>
      </c>
      <c r="G50" s="46" t="s">
        <v>42</v>
      </c>
      <c r="H50" s="47">
        <f>ROUND(E50/F50,0)</f>
        <v>2</v>
      </c>
      <c r="I50" s="58">
        <v>40</v>
      </c>
      <c r="J50" s="52">
        <f>H50*I50</f>
        <v>80</v>
      </c>
      <c r="K50" s="53">
        <f>I50*1.95583</f>
        <v>78.233199999999997</v>
      </c>
      <c r="L50" s="88">
        <f>H50*K50</f>
        <v>156.46639999999999</v>
      </c>
    </row>
    <row r="51" spans="1:12" s="68" customFormat="1" ht="13.2" customHeight="1" x14ac:dyDescent="0.25">
      <c r="A51" s="118"/>
      <c r="B51" s="108"/>
      <c r="C51" s="54"/>
      <c r="D51" s="55" t="s">
        <v>40</v>
      </c>
      <c r="E51" s="44">
        <f>SUM(E49:E50)</f>
        <v>30</v>
      </c>
      <c r="F51" s="56"/>
      <c r="G51" s="46"/>
      <c r="H51" s="57">
        <f>SUM(H49:H50)</f>
        <v>50</v>
      </c>
      <c r="I51" s="58"/>
      <c r="J51" s="59">
        <f>SUM(J49:J50)</f>
        <v>2000</v>
      </c>
      <c r="K51" s="60"/>
      <c r="L51" s="89">
        <f>SUM(L49:L50)</f>
        <v>3911.6599999999994</v>
      </c>
    </row>
    <row r="52" spans="1:12" s="68" customFormat="1" ht="14.4" customHeight="1" x14ac:dyDescent="0.3">
      <c r="A52" s="118"/>
      <c r="B52" s="109"/>
      <c r="C52" s="110" t="s">
        <v>60</v>
      </c>
      <c r="D52" s="111"/>
      <c r="E52" s="63">
        <f>SUM(E45,E51,E48)</f>
        <v>59</v>
      </c>
      <c r="F52" s="64"/>
      <c r="G52" s="105"/>
      <c r="H52" s="106"/>
      <c r="I52" s="58"/>
      <c r="J52" s="65">
        <f>SUM(J45,J51,J48)</f>
        <v>4059</v>
      </c>
      <c r="K52" s="60"/>
      <c r="L52" s="90">
        <f>SUM(L45,L51,L48)</f>
        <v>7938.7139699999998</v>
      </c>
    </row>
    <row r="53" spans="1:12" s="68" customFormat="1" ht="15.6" customHeight="1" x14ac:dyDescent="0.25">
      <c r="A53" s="118"/>
      <c r="B53" s="107" t="s">
        <v>61</v>
      </c>
      <c r="C53" s="42" t="s">
        <v>43</v>
      </c>
      <c r="D53" s="43" t="s">
        <v>7</v>
      </c>
      <c r="E53" s="44">
        <v>2</v>
      </c>
      <c r="F53" s="45"/>
      <c r="G53" s="46" t="s">
        <v>38</v>
      </c>
      <c r="H53" s="47">
        <f>E53</f>
        <v>2</v>
      </c>
      <c r="I53" s="48">
        <v>71</v>
      </c>
      <c r="J53" s="49">
        <f>H53*I53</f>
        <v>142</v>
      </c>
      <c r="K53" s="50">
        <f>I53*1.95583</f>
        <v>138.86393000000001</v>
      </c>
      <c r="L53" s="87">
        <f>H53*K53</f>
        <v>277.72786000000002</v>
      </c>
    </row>
    <row r="54" spans="1:12" s="68" customFormat="1" ht="15.6" x14ac:dyDescent="0.25">
      <c r="A54" s="118"/>
      <c r="B54" s="108"/>
      <c r="C54" s="42" t="s">
        <v>37</v>
      </c>
      <c r="D54" s="43" t="s">
        <v>7</v>
      </c>
      <c r="E54" s="44">
        <v>6</v>
      </c>
      <c r="F54" s="45"/>
      <c r="G54" s="46" t="s">
        <v>38</v>
      </c>
      <c r="H54" s="47">
        <f>E54</f>
        <v>6</v>
      </c>
      <c r="I54" s="48">
        <v>76</v>
      </c>
      <c r="J54" s="52">
        <f>H54*I54</f>
        <v>456</v>
      </c>
      <c r="K54" s="53">
        <f>I54*1.95583</f>
        <v>148.64308</v>
      </c>
      <c r="L54" s="88">
        <f>H54*K54</f>
        <v>891.85847999999999</v>
      </c>
    </row>
    <row r="55" spans="1:12" s="68" customFormat="1" ht="15.6" x14ac:dyDescent="0.25">
      <c r="A55" s="118"/>
      <c r="B55" s="108"/>
      <c r="C55" s="42" t="s">
        <v>39</v>
      </c>
      <c r="D55" s="43" t="s">
        <v>7</v>
      </c>
      <c r="E55" s="44">
        <v>4</v>
      </c>
      <c r="F55" s="45"/>
      <c r="G55" s="46" t="s">
        <v>38</v>
      </c>
      <c r="H55" s="47">
        <f>E55</f>
        <v>4</v>
      </c>
      <c r="I55" s="48">
        <v>74</v>
      </c>
      <c r="J55" s="52">
        <f>H55*I55</f>
        <v>296</v>
      </c>
      <c r="K55" s="53">
        <f>I55*1.95583</f>
        <v>144.73141999999999</v>
      </c>
      <c r="L55" s="88">
        <f>H55*K55</f>
        <v>578.92567999999994</v>
      </c>
    </row>
    <row r="56" spans="1:12" s="68" customFormat="1" ht="13.2" customHeight="1" x14ac:dyDescent="0.25">
      <c r="A56" s="118"/>
      <c r="B56" s="108"/>
      <c r="C56" s="54"/>
      <c r="D56" s="55" t="s">
        <v>40</v>
      </c>
      <c r="E56" s="44">
        <f>SUM(E53:E55)</f>
        <v>12</v>
      </c>
      <c r="F56" s="56"/>
      <c r="G56" s="46"/>
      <c r="H56" s="57">
        <f>SUM(H53:H55)</f>
        <v>12</v>
      </c>
      <c r="I56" s="58"/>
      <c r="J56" s="59">
        <f>SUM(J53:J55)</f>
        <v>894</v>
      </c>
      <c r="K56" s="60"/>
      <c r="L56" s="89">
        <f>SUM(L53:L55)</f>
        <v>1748.5120200000001</v>
      </c>
    </row>
    <row r="57" spans="1:12" s="68" customFormat="1" ht="15.6" x14ac:dyDescent="0.25">
      <c r="A57" s="118"/>
      <c r="B57" s="108"/>
      <c r="C57" s="42" t="s">
        <v>43</v>
      </c>
      <c r="D57" s="43" t="s">
        <v>8</v>
      </c>
      <c r="E57" s="44">
        <v>13</v>
      </c>
      <c r="F57" s="45"/>
      <c r="G57" s="46" t="s">
        <v>38</v>
      </c>
      <c r="H57" s="47">
        <f>E57</f>
        <v>13</v>
      </c>
      <c r="I57" s="48">
        <v>69</v>
      </c>
      <c r="J57" s="52">
        <f>H57*I57</f>
        <v>897</v>
      </c>
      <c r="K57" s="53">
        <f>I57*1.95583</f>
        <v>134.95227</v>
      </c>
      <c r="L57" s="88">
        <f>H57*K57</f>
        <v>1754.37951</v>
      </c>
    </row>
    <row r="58" spans="1:12" s="68" customFormat="1" ht="15.6" customHeight="1" x14ac:dyDescent="0.25">
      <c r="A58" s="118"/>
      <c r="B58" s="108"/>
      <c r="C58" s="42" t="s">
        <v>37</v>
      </c>
      <c r="D58" s="43" t="s">
        <v>8</v>
      </c>
      <c r="E58" s="44">
        <v>15</v>
      </c>
      <c r="F58" s="45"/>
      <c r="G58" s="46" t="s">
        <v>38</v>
      </c>
      <c r="H58" s="47">
        <f>E58</f>
        <v>15</v>
      </c>
      <c r="I58" s="48">
        <v>71</v>
      </c>
      <c r="J58" s="52">
        <f>H58*I58</f>
        <v>1065</v>
      </c>
      <c r="K58" s="53">
        <f>I58*1.95583</f>
        <v>138.86393000000001</v>
      </c>
      <c r="L58" s="88">
        <f>H58*K58</f>
        <v>2082.9589500000002</v>
      </c>
    </row>
    <row r="59" spans="1:12" s="68" customFormat="1" ht="15.6" customHeight="1" x14ac:dyDescent="0.25">
      <c r="A59" s="118"/>
      <c r="B59" s="108"/>
      <c r="C59" s="42" t="s">
        <v>39</v>
      </c>
      <c r="D59" s="43" t="s">
        <v>8</v>
      </c>
      <c r="E59" s="44">
        <v>21</v>
      </c>
      <c r="F59" s="45"/>
      <c r="G59" s="46" t="s">
        <v>38</v>
      </c>
      <c r="H59" s="47">
        <f>E59</f>
        <v>21</v>
      </c>
      <c r="I59" s="48">
        <v>69</v>
      </c>
      <c r="J59" s="52">
        <f>H59*I59</f>
        <v>1449</v>
      </c>
      <c r="K59" s="53">
        <f>I59*1.95583</f>
        <v>134.95227</v>
      </c>
      <c r="L59" s="88">
        <f>H59*K59</f>
        <v>2833.9976699999997</v>
      </c>
    </row>
    <row r="60" spans="1:12" s="68" customFormat="1" ht="13.8" customHeight="1" x14ac:dyDescent="0.25">
      <c r="A60" s="118"/>
      <c r="B60" s="108"/>
      <c r="C60" s="54"/>
      <c r="D60" s="55" t="s">
        <v>40</v>
      </c>
      <c r="E60" s="44">
        <f>SUM(E57:E59)</f>
        <v>49</v>
      </c>
      <c r="F60" s="56"/>
      <c r="G60" s="46"/>
      <c r="H60" s="57">
        <f>SUM(H57:H59)</f>
        <v>49</v>
      </c>
      <c r="I60" s="58"/>
      <c r="J60" s="59">
        <f>SUM(J57:J59)</f>
        <v>3411</v>
      </c>
      <c r="K60" s="60"/>
      <c r="L60" s="89">
        <f>SUM(L57:L59)</f>
        <v>6671.3361299999997</v>
      </c>
    </row>
    <row r="61" spans="1:12" s="68" customFormat="1" ht="15.6" customHeight="1" x14ac:dyDescent="0.25">
      <c r="A61" s="118"/>
      <c r="B61" s="108"/>
      <c r="C61" s="42" t="s">
        <v>43</v>
      </c>
      <c r="D61" s="61" t="s">
        <v>41</v>
      </c>
      <c r="E61" s="44">
        <v>14</v>
      </c>
      <c r="F61" s="62">
        <v>0.6</v>
      </c>
      <c r="G61" s="46" t="s">
        <v>42</v>
      </c>
      <c r="H61" s="47">
        <f>ROUND(E61/F61,0)</f>
        <v>23</v>
      </c>
      <c r="I61" s="58">
        <v>40</v>
      </c>
      <c r="J61" s="52">
        <f>H61*I61</f>
        <v>920</v>
      </c>
      <c r="K61" s="53">
        <f>I61*1.95583</f>
        <v>78.233199999999997</v>
      </c>
      <c r="L61" s="88">
        <f>H61*K61</f>
        <v>1799.3635999999999</v>
      </c>
    </row>
    <row r="62" spans="1:12" s="68" customFormat="1" ht="15.6" x14ac:dyDescent="0.25">
      <c r="A62" s="118"/>
      <c r="B62" s="108"/>
      <c r="C62" s="42" t="s">
        <v>37</v>
      </c>
      <c r="D62" s="61" t="s">
        <v>41</v>
      </c>
      <c r="E62" s="44">
        <v>15</v>
      </c>
      <c r="F62" s="62">
        <v>0.6</v>
      </c>
      <c r="G62" s="46" t="s">
        <v>42</v>
      </c>
      <c r="H62" s="47">
        <f>ROUND(E62/F62,0)</f>
        <v>25</v>
      </c>
      <c r="I62" s="58">
        <v>40</v>
      </c>
      <c r="J62" s="52">
        <f>H62*I62</f>
        <v>1000</v>
      </c>
      <c r="K62" s="53">
        <f>I62*1.95583</f>
        <v>78.233199999999997</v>
      </c>
      <c r="L62" s="88">
        <f>H62*K62</f>
        <v>1955.83</v>
      </c>
    </row>
    <row r="63" spans="1:12" s="68" customFormat="1" ht="15.6" x14ac:dyDescent="0.25">
      <c r="A63" s="118"/>
      <c r="B63" s="108"/>
      <c r="C63" s="42" t="s">
        <v>39</v>
      </c>
      <c r="D63" s="61" t="s">
        <v>41</v>
      </c>
      <c r="E63" s="44">
        <v>21</v>
      </c>
      <c r="F63" s="62">
        <v>0.6</v>
      </c>
      <c r="G63" s="46" t="s">
        <v>42</v>
      </c>
      <c r="H63" s="47">
        <f>ROUND(E63/F63,0)</f>
        <v>35</v>
      </c>
      <c r="I63" s="58">
        <v>35</v>
      </c>
      <c r="J63" s="52">
        <f>H63*I63</f>
        <v>1225</v>
      </c>
      <c r="K63" s="53">
        <f>I63*1.95583</f>
        <v>68.454049999999995</v>
      </c>
      <c r="L63" s="88">
        <f>H63*K63</f>
        <v>2395.8917499999998</v>
      </c>
    </row>
    <row r="64" spans="1:12" s="68" customFormat="1" ht="13.2" customHeight="1" x14ac:dyDescent="0.25">
      <c r="A64" s="118"/>
      <c r="B64" s="108"/>
      <c r="C64" s="54"/>
      <c r="D64" s="55" t="s">
        <v>40</v>
      </c>
      <c r="E64" s="44">
        <f>SUM(E61:E63)</f>
        <v>50</v>
      </c>
      <c r="F64" s="56"/>
      <c r="G64" s="46"/>
      <c r="H64" s="57">
        <f>SUM(H61:H63)</f>
        <v>83</v>
      </c>
      <c r="I64" s="58"/>
      <c r="J64" s="59">
        <f>SUM(J61:J63)</f>
        <v>3145</v>
      </c>
      <c r="K64" s="60"/>
      <c r="L64" s="89">
        <f>SUM(L61:L63)</f>
        <v>6151.0853499999994</v>
      </c>
    </row>
    <row r="65" spans="1:12" s="68" customFormat="1" ht="14.4" customHeight="1" x14ac:dyDescent="0.3">
      <c r="A65" s="118"/>
      <c r="B65" s="109"/>
      <c r="C65" s="110" t="s">
        <v>62</v>
      </c>
      <c r="D65" s="111"/>
      <c r="E65" s="63">
        <f>SUM(E56,E64,E60)</f>
        <v>111</v>
      </c>
      <c r="F65" s="64"/>
      <c r="G65" s="105"/>
      <c r="H65" s="106"/>
      <c r="I65" s="58"/>
      <c r="J65" s="65">
        <f>SUM(J56,J64,J60)</f>
        <v>7450</v>
      </c>
      <c r="K65" s="60"/>
      <c r="L65" s="90">
        <f>SUM(L56,L64,L60)</f>
        <v>14570.933499999999</v>
      </c>
    </row>
    <row r="66" spans="1:12" s="68" customFormat="1" ht="15.6" customHeight="1" x14ac:dyDescent="0.25">
      <c r="A66" s="118"/>
      <c r="B66" s="107" t="s">
        <v>63</v>
      </c>
      <c r="C66" s="42" t="s">
        <v>43</v>
      </c>
      <c r="D66" s="43" t="s">
        <v>7</v>
      </c>
      <c r="E66" s="44">
        <v>1</v>
      </c>
      <c r="F66" s="45"/>
      <c r="G66" s="46" t="s">
        <v>38</v>
      </c>
      <c r="H66" s="47">
        <f>E66</f>
        <v>1</v>
      </c>
      <c r="I66" s="48">
        <v>71</v>
      </c>
      <c r="J66" s="49">
        <f>H66*I66</f>
        <v>71</v>
      </c>
      <c r="K66" s="50">
        <f>I66*1.95583</f>
        <v>138.86393000000001</v>
      </c>
      <c r="L66" s="87">
        <f>H66*K66</f>
        <v>138.86393000000001</v>
      </c>
    </row>
    <row r="67" spans="1:12" s="68" customFormat="1" ht="15.6" x14ac:dyDescent="0.25">
      <c r="A67" s="118"/>
      <c r="B67" s="108"/>
      <c r="C67" s="42" t="s">
        <v>39</v>
      </c>
      <c r="D67" s="43" t="s">
        <v>7</v>
      </c>
      <c r="E67" s="44">
        <v>6</v>
      </c>
      <c r="F67" s="45"/>
      <c r="G67" s="46" t="s">
        <v>38</v>
      </c>
      <c r="H67" s="47">
        <f>E67</f>
        <v>6</v>
      </c>
      <c r="I67" s="48">
        <v>74</v>
      </c>
      <c r="J67" s="52">
        <f>H67*I67</f>
        <v>444</v>
      </c>
      <c r="K67" s="53">
        <f>I67*1.95583</f>
        <v>144.73141999999999</v>
      </c>
      <c r="L67" s="88">
        <f>H67*K67</f>
        <v>868.38851999999997</v>
      </c>
    </row>
    <row r="68" spans="1:12" s="68" customFormat="1" ht="15.6" x14ac:dyDescent="0.25">
      <c r="A68" s="118"/>
      <c r="B68" s="108"/>
      <c r="C68" s="42" t="s">
        <v>52</v>
      </c>
      <c r="D68" s="43" t="s">
        <v>7</v>
      </c>
      <c r="E68" s="44">
        <v>0</v>
      </c>
      <c r="F68" s="45"/>
      <c r="G68" s="46" t="s">
        <v>38</v>
      </c>
      <c r="H68" s="47">
        <f>E68</f>
        <v>0</v>
      </c>
      <c r="I68" s="48">
        <v>97</v>
      </c>
      <c r="J68" s="52">
        <f>H68*I68</f>
        <v>0</v>
      </c>
      <c r="K68" s="53">
        <f>I68*1.95583</f>
        <v>189.71550999999999</v>
      </c>
      <c r="L68" s="88">
        <f>H68*K68</f>
        <v>0</v>
      </c>
    </row>
    <row r="69" spans="1:12" s="68" customFormat="1" ht="15.6" x14ac:dyDescent="0.25">
      <c r="A69" s="118"/>
      <c r="B69" s="108"/>
      <c r="C69" s="42" t="s">
        <v>50</v>
      </c>
      <c r="D69" s="43" t="s">
        <v>7</v>
      </c>
      <c r="E69" s="44">
        <v>0</v>
      </c>
      <c r="F69" s="45"/>
      <c r="G69" s="46" t="s">
        <v>38</v>
      </c>
      <c r="H69" s="47">
        <f>E69</f>
        <v>0</v>
      </c>
      <c r="I69" s="48">
        <v>74</v>
      </c>
      <c r="J69" s="52">
        <f>H69*I69</f>
        <v>0</v>
      </c>
      <c r="K69" s="53">
        <f>I69*1.95583</f>
        <v>144.73141999999999</v>
      </c>
      <c r="L69" s="88">
        <f>H69*K69</f>
        <v>0</v>
      </c>
    </row>
    <row r="70" spans="1:12" s="68" customFormat="1" ht="13.2" customHeight="1" x14ac:dyDescent="0.25">
      <c r="A70" s="118"/>
      <c r="B70" s="108"/>
      <c r="C70" s="54"/>
      <c r="D70" s="55" t="s">
        <v>40</v>
      </c>
      <c r="E70" s="44">
        <f>SUM(E66:E69)</f>
        <v>7</v>
      </c>
      <c r="F70" s="56"/>
      <c r="G70" s="46"/>
      <c r="H70" s="57">
        <f>SUM(H66:H69)</f>
        <v>7</v>
      </c>
      <c r="I70" s="58"/>
      <c r="J70" s="59">
        <f>SUM(J66:J69)</f>
        <v>515</v>
      </c>
      <c r="K70" s="60"/>
      <c r="L70" s="89">
        <f>SUM(L66:L69)</f>
        <v>1007.25245</v>
      </c>
    </row>
    <row r="71" spans="1:12" s="68" customFormat="1" ht="15.6" x14ac:dyDescent="0.25">
      <c r="A71" s="118"/>
      <c r="B71" s="108"/>
      <c r="C71" s="42" t="s">
        <v>43</v>
      </c>
      <c r="D71" s="43" t="s">
        <v>8</v>
      </c>
      <c r="E71" s="44">
        <v>117</v>
      </c>
      <c r="F71" s="45"/>
      <c r="G71" s="46" t="s">
        <v>38</v>
      </c>
      <c r="H71" s="47">
        <f>E71</f>
        <v>117</v>
      </c>
      <c r="I71" s="48">
        <v>69</v>
      </c>
      <c r="J71" s="52">
        <f>H71*I71</f>
        <v>8073</v>
      </c>
      <c r="K71" s="53">
        <f>I71*1.95583</f>
        <v>134.95227</v>
      </c>
      <c r="L71" s="88">
        <f>H71*K71</f>
        <v>15789.415590000001</v>
      </c>
    </row>
    <row r="72" spans="1:12" s="68" customFormat="1" ht="15.6" customHeight="1" x14ac:dyDescent="0.25">
      <c r="A72" s="118"/>
      <c r="B72" s="108"/>
      <c r="C72" s="42" t="s">
        <v>39</v>
      </c>
      <c r="D72" s="43" t="s">
        <v>8</v>
      </c>
      <c r="E72" s="44">
        <v>76</v>
      </c>
      <c r="F72" s="45"/>
      <c r="G72" s="46" t="s">
        <v>38</v>
      </c>
      <c r="H72" s="47">
        <f>E72</f>
        <v>76</v>
      </c>
      <c r="I72" s="48">
        <v>69</v>
      </c>
      <c r="J72" s="52">
        <f>H72*I72</f>
        <v>5244</v>
      </c>
      <c r="K72" s="53">
        <f>I72*1.95583</f>
        <v>134.95227</v>
      </c>
      <c r="L72" s="88">
        <f>H72*K72</f>
        <v>10256.372520000001</v>
      </c>
    </row>
    <row r="73" spans="1:12" s="68" customFormat="1" ht="15.6" customHeight="1" x14ac:dyDescent="0.25">
      <c r="A73" s="118"/>
      <c r="B73" s="108"/>
      <c r="C73" s="42" t="s">
        <v>52</v>
      </c>
      <c r="D73" s="43" t="s">
        <v>8</v>
      </c>
      <c r="E73" s="44">
        <v>0</v>
      </c>
      <c r="F73" s="45"/>
      <c r="G73" s="46" t="s">
        <v>38</v>
      </c>
      <c r="H73" s="47">
        <f>E73</f>
        <v>0</v>
      </c>
      <c r="I73" s="48">
        <v>81</v>
      </c>
      <c r="J73" s="52">
        <f>H73*I73</f>
        <v>0</v>
      </c>
      <c r="K73" s="53">
        <f>I73*1.95583</f>
        <v>158.42222999999998</v>
      </c>
      <c r="L73" s="88">
        <f>H73*K73</f>
        <v>0</v>
      </c>
    </row>
    <row r="74" spans="1:12" s="68" customFormat="1" ht="15.6" customHeight="1" x14ac:dyDescent="0.25">
      <c r="A74" s="118"/>
      <c r="B74" s="108"/>
      <c r="C74" s="42" t="s">
        <v>50</v>
      </c>
      <c r="D74" s="43" t="s">
        <v>8</v>
      </c>
      <c r="E74" s="44">
        <v>0</v>
      </c>
      <c r="F74" s="45"/>
      <c r="G74" s="46" t="s">
        <v>38</v>
      </c>
      <c r="H74" s="47">
        <f>E74</f>
        <v>0</v>
      </c>
      <c r="I74" s="48">
        <v>69</v>
      </c>
      <c r="J74" s="52">
        <f>H74*I74</f>
        <v>0</v>
      </c>
      <c r="K74" s="53">
        <f>I74*1.95583</f>
        <v>134.95227</v>
      </c>
      <c r="L74" s="88">
        <f>H74*K74</f>
        <v>0</v>
      </c>
    </row>
    <row r="75" spans="1:12" s="68" customFormat="1" ht="13.8" customHeight="1" x14ac:dyDescent="0.25">
      <c r="A75" s="118"/>
      <c r="B75" s="108"/>
      <c r="C75" s="54"/>
      <c r="D75" s="55" t="s">
        <v>40</v>
      </c>
      <c r="E75" s="44">
        <f>SUM(E71:E74)</f>
        <v>193</v>
      </c>
      <c r="F75" s="56"/>
      <c r="G75" s="46"/>
      <c r="H75" s="57">
        <f>SUM(H71:H74)</f>
        <v>193</v>
      </c>
      <c r="I75" s="58"/>
      <c r="J75" s="59">
        <f>SUM(J71:J74)</f>
        <v>13317</v>
      </c>
      <c r="K75" s="60"/>
      <c r="L75" s="89">
        <f>SUM(L71:L74)</f>
        <v>26045.788110000001</v>
      </c>
    </row>
    <row r="76" spans="1:12" s="68" customFormat="1" ht="15.6" customHeight="1" x14ac:dyDescent="0.25">
      <c r="A76" s="118"/>
      <c r="B76" s="108"/>
      <c r="C76" s="42" t="s">
        <v>43</v>
      </c>
      <c r="D76" s="61" t="s">
        <v>41</v>
      </c>
      <c r="E76" s="44">
        <v>117</v>
      </c>
      <c r="F76" s="62">
        <v>0.6</v>
      </c>
      <c r="G76" s="46" t="s">
        <v>42</v>
      </c>
      <c r="H76" s="47">
        <f>ROUND(E76/F76,0)</f>
        <v>195</v>
      </c>
      <c r="I76" s="58">
        <v>40</v>
      </c>
      <c r="J76" s="52">
        <f>H76*I76</f>
        <v>7800</v>
      </c>
      <c r="K76" s="53">
        <f>I76*1.95583</f>
        <v>78.233199999999997</v>
      </c>
      <c r="L76" s="88">
        <f>H76*K76</f>
        <v>15255.474</v>
      </c>
    </row>
    <row r="77" spans="1:12" s="68" customFormat="1" ht="15.6" x14ac:dyDescent="0.25">
      <c r="A77" s="118"/>
      <c r="B77" s="108"/>
      <c r="C77" s="42" t="s">
        <v>39</v>
      </c>
      <c r="D77" s="61" t="s">
        <v>41</v>
      </c>
      <c r="E77" s="44">
        <v>76</v>
      </c>
      <c r="F77" s="62">
        <v>0.6</v>
      </c>
      <c r="G77" s="46" t="s">
        <v>42</v>
      </c>
      <c r="H77" s="47">
        <f>ROUND(E77/F77,0)</f>
        <v>127</v>
      </c>
      <c r="I77" s="58">
        <v>35</v>
      </c>
      <c r="J77" s="52">
        <f>H77*I77</f>
        <v>4445</v>
      </c>
      <c r="K77" s="53">
        <f>I77*1.95583</f>
        <v>68.454049999999995</v>
      </c>
      <c r="L77" s="88">
        <f>H77*K77</f>
        <v>8693.6643499999991</v>
      </c>
    </row>
    <row r="78" spans="1:12" s="68" customFormat="1" ht="15.6" x14ac:dyDescent="0.25">
      <c r="A78" s="118"/>
      <c r="B78" s="108"/>
      <c r="C78" s="42" t="s">
        <v>52</v>
      </c>
      <c r="D78" s="61" t="s">
        <v>41</v>
      </c>
      <c r="E78" s="44">
        <v>0</v>
      </c>
      <c r="F78" s="62">
        <v>0.6</v>
      </c>
      <c r="G78" s="46" t="s">
        <v>42</v>
      </c>
      <c r="H78" s="47">
        <f>ROUND(E78/F78,0)</f>
        <v>0</v>
      </c>
      <c r="I78" s="58">
        <v>40</v>
      </c>
      <c r="J78" s="52">
        <f>H78*I78</f>
        <v>0</v>
      </c>
      <c r="K78" s="53">
        <f>I78*1.95583</f>
        <v>78.233199999999997</v>
      </c>
      <c r="L78" s="88">
        <f>H78*K78</f>
        <v>0</v>
      </c>
    </row>
    <row r="79" spans="1:12" s="68" customFormat="1" ht="15.6" x14ac:dyDescent="0.25">
      <c r="A79" s="118"/>
      <c r="B79" s="108"/>
      <c r="C79" s="42" t="s">
        <v>50</v>
      </c>
      <c r="D79" s="61" t="s">
        <v>41</v>
      </c>
      <c r="E79" s="44">
        <v>0</v>
      </c>
      <c r="F79" s="62">
        <v>0.6</v>
      </c>
      <c r="G79" s="46" t="s">
        <v>42</v>
      </c>
      <c r="H79" s="47">
        <f>ROUND(E79/F79,0)</f>
        <v>0</v>
      </c>
      <c r="I79" s="58">
        <v>40</v>
      </c>
      <c r="J79" s="52">
        <f>H79*I79</f>
        <v>0</v>
      </c>
      <c r="K79" s="53">
        <f>I79*1.95583</f>
        <v>78.233199999999997</v>
      </c>
      <c r="L79" s="88">
        <f>H79*K79</f>
        <v>0</v>
      </c>
    </row>
    <row r="80" spans="1:12" s="68" customFormat="1" ht="13.2" customHeight="1" x14ac:dyDescent="0.25">
      <c r="A80" s="118"/>
      <c r="B80" s="108"/>
      <c r="C80" s="54"/>
      <c r="D80" s="55" t="s">
        <v>40</v>
      </c>
      <c r="E80" s="44">
        <f>SUM(E76:E79)</f>
        <v>193</v>
      </c>
      <c r="F80" s="56"/>
      <c r="G80" s="46"/>
      <c r="H80" s="57">
        <f>SUM(H76:H79)</f>
        <v>322</v>
      </c>
      <c r="I80" s="58"/>
      <c r="J80" s="59">
        <f>SUM(J76:J79)</f>
        <v>12245</v>
      </c>
      <c r="K80" s="60"/>
      <c r="L80" s="89">
        <f>SUM(L76:L79)</f>
        <v>23949.138350000001</v>
      </c>
    </row>
    <row r="81" spans="1:12" s="68" customFormat="1" ht="14.4" customHeight="1" x14ac:dyDescent="0.3">
      <c r="A81" s="118"/>
      <c r="B81" s="109"/>
      <c r="C81" s="110" t="s">
        <v>64</v>
      </c>
      <c r="D81" s="111"/>
      <c r="E81" s="63">
        <f>SUM(E70,E80,E75)</f>
        <v>393</v>
      </c>
      <c r="F81" s="64"/>
      <c r="G81" s="105"/>
      <c r="H81" s="106"/>
      <c r="I81" s="58"/>
      <c r="J81" s="65">
        <f>SUM(J70,J80,J75)</f>
        <v>26077</v>
      </c>
      <c r="K81" s="60"/>
      <c r="L81" s="90">
        <f>SUM(L70,L80,L75)</f>
        <v>51002.178910000002</v>
      </c>
    </row>
    <row r="82" spans="1:12" s="68" customFormat="1" ht="15.6" customHeight="1" x14ac:dyDescent="0.25">
      <c r="A82" s="118"/>
      <c r="B82" s="107" t="s">
        <v>65</v>
      </c>
      <c r="C82" s="42" t="s">
        <v>37</v>
      </c>
      <c r="D82" s="43" t="s">
        <v>7</v>
      </c>
      <c r="E82" s="44">
        <v>2</v>
      </c>
      <c r="F82" s="45"/>
      <c r="G82" s="46" t="s">
        <v>38</v>
      </c>
      <c r="H82" s="47">
        <f>E82</f>
        <v>2</v>
      </c>
      <c r="I82" s="48">
        <v>76</v>
      </c>
      <c r="J82" s="49">
        <f>H82*I82</f>
        <v>152</v>
      </c>
      <c r="K82" s="50">
        <f>I82*1.95583</f>
        <v>148.64308</v>
      </c>
      <c r="L82" s="87">
        <f>H82*K82</f>
        <v>297.28616</v>
      </c>
    </row>
    <row r="83" spans="1:12" s="68" customFormat="1" ht="15.6" x14ac:dyDescent="0.25">
      <c r="A83" s="118"/>
      <c r="B83" s="108"/>
      <c r="C83" s="42" t="s">
        <v>43</v>
      </c>
      <c r="D83" s="43" t="s">
        <v>7</v>
      </c>
      <c r="E83" s="44">
        <v>0</v>
      </c>
      <c r="F83" s="45"/>
      <c r="G83" s="46" t="s">
        <v>38</v>
      </c>
      <c r="H83" s="47">
        <f>E83</f>
        <v>0</v>
      </c>
      <c r="I83" s="48">
        <v>71</v>
      </c>
      <c r="J83" s="52">
        <f>H83*I83</f>
        <v>0</v>
      </c>
      <c r="K83" s="53">
        <f>I83*1.95583</f>
        <v>138.86393000000001</v>
      </c>
      <c r="L83" s="88">
        <f>H83*K83</f>
        <v>0</v>
      </c>
    </row>
    <row r="84" spans="1:12" s="68" customFormat="1" ht="15.6" x14ac:dyDescent="0.25">
      <c r="A84" s="118"/>
      <c r="B84" s="108"/>
      <c r="C84" s="42" t="s">
        <v>39</v>
      </c>
      <c r="D84" s="43" t="s">
        <v>7</v>
      </c>
      <c r="E84" s="44">
        <v>0</v>
      </c>
      <c r="F84" s="45"/>
      <c r="G84" s="46" t="s">
        <v>38</v>
      </c>
      <c r="H84" s="47">
        <f>E84</f>
        <v>0</v>
      </c>
      <c r="I84" s="48">
        <v>74</v>
      </c>
      <c r="J84" s="52">
        <f>H84*I84</f>
        <v>0</v>
      </c>
      <c r="K84" s="53">
        <f>I84*1.95583</f>
        <v>144.73141999999999</v>
      </c>
      <c r="L84" s="88">
        <f>H84*K84</f>
        <v>0</v>
      </c>
    </row>
    <row r="85" spans="1:12" s="68" customFormat="1" ht="13.2" customHeight="1" x14ac:dyDescent="0.25">
      <c r="A85" s="118"/>
      <c r="B85" s="108"/>
      <c r="C85" s="54"/>
      <c r="D85" s="55" t="s">
        <v>40</v>
      </c>
      <c r="E85" s="44">
        <f>SUM(E82:E84)</f>
        <v>2</v>
      </c>
      <c r="F85" s="56"/>
      <c r="G85" s="46"/>
      <c r="H85" s="57">
        <f>SUM(H82:H84)</f>
        <v>2</v>
      </c>
      <c r="I85" s="58"/>
      <c r="J85" s="59">
        <f>SUM(J82:J84)</f>
        <v>152</v>
      </c>
      <c r="K85" s="60"/>
      <c r="L85" s="89">
        <f>SUM(L82:L84)</f>
        <v>297.28616</v>
      </c>
    </row>
    <row r="86" spans="1:12" s="68" customFormat="1" ht="15.6" x14ac:dyDescent="0.25">
      <c r="A86" s="118"/>
      <c r="B86" s="108"/>
      <c r="C86" s="42" t="s">
        <v>37</v>
      </c>
      <c r="D86" s="43" t="s">
        <v>8</v>
      </c>
      <c r="E86" s="44">
        <v>7</v>
      </c>
      <c r="F86" s="45"/>
      <c r="G86" s="46" t="s">
        <v>38</v>
      </c>
      <c r="H86" s="47">
        <f>E86</f>
        <v>7</v>
      </c>
      <c r="I86" s="48">
        <v>71</v>
      </c>
      <c r="J86" s="52">
        <f>H86*I86</f>
        <v>497</v>
      </c>
      <c r="K86" s="53">
        <f>I86*1.95583</f>
        <v>138.86393000000001</v>
      </c>
      <c r="L86" s="88">
        <f>H86*K86</f>
        <v>972.0475100000001</v>
      </c>
    </row>
    <row r="87" spans="1:12" s="68" customFormat="1" ht="15.6" customHeight="1" x14ac:dyDescent="0.25">
      <c r="A87" s="118"/>
      <c r="B87" s="108"/>
      <c r="C87" s="42" t="s">
        <v>43</v>
      </c>
      <c r="D87" s="43" t="s">
        <v>8</v>
      </c>
      <c r="E87" s="44">
        <v>0</v>
      </c>
      <c r="F87" s="45"/>
      <c r="G87" s="46" t="s">
        <v>38</v>
      </c>
      <c r="H87" s="47">
        <f>E87</f>
        <v>0</v>
      </c>
      <c r="I87" s="48">
        <v>69</v>
      </c>
      <c r="J87" s="52">
        <f>H87*I87</f>
        <v>0</v>
      </c>
      <c r="K87" s="53">
        <f>I87*1.95583</f>
        <v>134.95227</v>
      </c>
      <c r="L87" s="88">
        <f>H87*K87</f>
        <v>0</v>
      </c>
    </row>
    <row r="88" spans="1:12" s="68" customFormat="1" ht="15.6" customHeight="1" x14ac:dyDescent="0.25">
      <c r="A88" s="118"/>
      <c r="B88" s="108"/>
      <c r="C88" s="42" t="s">
        <v>39</v>
      </c>
      <c r="D88" s="43" t="s">
        <v>8</v>
      </c>
      <c r="E88" s="44">
        <v>0</v>
      </c>
      <c r="F88" s="45"/>
      <c r="G88" s="46" t="s">
        <v>38</v>
      </c>
      <c r="H88" s="47">
        <f>E88</f>
        <v>0</v>
      </c>
      <c r="I88" s="48">
        <v>69</v>
      </c>
      <c r="J88" s="52">
        <f>H88*I88</f>
        <v>0</v>
      </c>
      <c r="K88" s="53">
        <f>I88*1.95583</f>
        <v>134.95227</v>
      </c>
      <c r="L88" s="88">
        <f>H88*K88</f>
        <v>0</v>
      </c>
    </row>
    <row r="89" spans="1:12" s="68" customFormat="1" ht="13.8" customHeight="1" x14ac:dyDescent="0.25">
      <c r="A89" s="118"/>
      <c r="B89" s="108"/>
      <c r="C89" s="54"/>
      <c r="D89" s="55" t="s">
        <v>40</v>
      </c>
      <c r="E89" s="44">
        <f>SUM(E86:E88)</f>
        <v>7</v>
      </c>
      <c r="F89" s="56"/>
      <c r="G89" s="46"/>
      <c r="H89" s="57">
        <f>SUM(H86:H88)</f>
        <v>7</v>
      </c>
      <c r="I89" s="58"/>
      <c r="J89" s="59">
        <f>SUM(J86:J88)</f>
        <v>497</v>
      </c>
      <c r="K89" s="60"/>
      <c r="L89" s="89">
        <f>SUM(L86:L88)</f>
        <v>972.0475100000001</v>
      </c>
    </row>
    <row r="90" spans="1:12" s="68" customFormat="1" ht="15.6" customHeight="1" x14ac:dyDescent="0.25">
      <c r="A90" s="118"/>
      <c r="B90" s="108"/>
      <c r="C90" s="42" t="s">
        <v>37</v>
      </c>
      <c r="D90" s="61" t="s">
        <v>41</v>
      </c>
      <c r="E90" s="44">
        <v>7</v>
      </c>
      <c r="F90" s="62">
        <v>0.6</v>
      </c>
      <c r="G90" s="46" t="s">
        <v>42</v>
      </c>
      <c r="H90" s="47">
        <f>ROUND(E90/F90,0)</f>
        <v>12</v>
      </c>
      <c r="I90" s="58">
        <v>40</v>
      </c>
      <c r="J90" s="52">
        <f>H90*I90</f>
        <v>480</v>
      </c>
      <c r="K90" s="53">
        <f>I90*1.95583</f>
        <v>78.233199999999997</v>
      </c>
      <c r="L90" s="88">
        <f>H90*K90</f>
        <v>938.7983999999999</v>
      </c>
    </row>
    <row r="91" spans="1:12" s="68" customFormat="1" ht="15.6" x14ac:dyDescent="0.25">
      <c r="A91" s="118"/>
      <c r="B91" s="108"/>
      <c r="C91" s="42" t="s">
        <v>43</v>
      </c>
      <c r="D91" s="61" t="s">
        <v>41</v>
      </c>
      <c r="E91" s="44">
        <v>1</v>
      </c>
      <c r="F91" s="62">
        <v>0.6</v>
      </c>
      <c r="G91" s="46" t="s">
        <v>42</v>
      </c>
      <c r="H91" s="47">
        <f>ROUND(E91/F91,0)</f>
        <v>2</v>
      </c>
      <c r="I91" s="58">
        <v>40</v>
      </c>
      <c r="J91" s="52">
        <f>H91*I91</f>
        <v>80</v>
      </c>
      <c r="K91" s="53">
        <f>I91*1.95583</f>
        <v>78.233199999999997</v>
      </c>
      <c r="L91" s="88">
        <f>H91*K91</f>
        <v>156.46639999999999</v>
      </c>
    </row>
    <row r="92" spans="1:12" s="68" customFormat="1" ht="15.6" x14ac:dyDescent="0.25">
      <c r="A92" s="118"/>
      <c r="B92" s="108"/>
      <c r="C92" s="42" t="s">
        <v>39</v>
      </c>
      <c r="D92" s="61" t="s">
        <v>41</v>
      </c>
      <c r="E92" s="44">
        <v>0</v>
      </c>
      <c r="F92" s="62">
        <v>0.6</v>
      </c>
      <c r="G92" s="46" t="s">
        <v>42</v>
      </c>
      <c r="H92" s="47">
        <f>ROUND(E92/F92,0)</f>
        <v>0</v>
      </c>
      <c r="I92" s="58">
        <v>35</v>
      </c>
      <c r="J92" s="52">
        <f>H92*I92</f>
        <v>0</v>
      </c>
      <c r="K92" s="53">
        <f>I92*1.95583</f>
        <v>68.454049999999995</v>
      </c>
      <c r="L92" s="88">
        <f>H92*K92</f>
        <v>0</v>
      </c>
    </row>
    <row r="93" spans="1:12" s="68" customFormat="1" ht="13.2" customHeight="1" x14ac:dyDescent="0.25">
      <c r="A93" s="118"/>
      <c r="B93" s="108"/>
      <c r="C93" s="54"/>
      <c r="D93" s="55" t="s">
        <v>40</v>
      </c>
      <c r="E93" s="44">
        <f>SUM(E90:E92)</f>
        <v>8</v>
      </c>
      <c r="F93" s="56"/>
      <c r="G93" s="46"/>
      <c r="H93" s="57">
        <f>SUM(H90:H92)</f>
        <v>14</v>
      </c>
      <c r="I93" s="58"/>
      <c r="J93" s="59">
        <f>SUM(J90:J92)</f>
        <v>560</v>
      </c>
      <c r="K93" s="60"/>
      <c r="L93" s="89">
        <f>SUM(L90:L92)</f>
        <v>1095.2647999999999</v>
      </c>
    </row>
    <row r="94" spans="1:12" s="68" customFormat="1" ht="14.4" customHeight="1" x14ac:dyDescent="0.3">
      <c r="A94" s="118"/>
      <c r="B94" s="109"/>
      <c r="C94" s="110" t="s">
        <v>66</v>
      </c>
      <c r="D94" s="111"/>
      <c r="E94" s="63">
        <f>SUM(E85,E93,E89)</f>
        <v>17</v>
      </c>
      <c r="F94" s="64"/>
      <c r="G94" s="105"/>
      <c r="H94" s="106"/>
      <c r="I94" s="58"/>
      <c r="J94" s="65">
        <f>SUM(J85,J93,J89)</f>
        <v>1209</v>
      </c>
      <c r="K94" s="60"/>
      <c r="L94" s="90">
        <f>SUM(L85,L93,L89)</f>
        <v>2364.5984699999999</v>
      </c>
    </row>
    <row r="95" spans="1:12" s="68" customFormat="1" ht="15.6" customHeight="1" x14ac:dyDescent="0.25">
      <c r="A95" s="118"/>
      <c r="B95" s="107" t="s">
        <v>67</v>
      </c>
      <c r="C95" s="42" t="s">
        <v>43</v>
      </c>
      <c r="D95" s="43" t="s">
        <v>7</v>
      </c>
      <c r="E95" s="44">
        <v>0</v>
      </c>
      <c r="F95" s="45"/>
      <c r="G95" s="46" t="s">
        <v>38</v>
      </c>
      <c r="H95" s="47">
        <f>E95</f>
        <v>0</v>
      </c>
      <c r="I95" s="48">
        <v>71</v>
      </c>
      <c r="J95" s="49">
        <f>H95*I95</f>
        <v>0</v>
      </c>
      <c r="K95" s="50">
        <f>I95*1.95583</f>
        <v>138.86393000000001</v>
      </c>
      <c r="L95" s="87">
        <f>H95*K95</f>
        <v>0</v>
      </c>
    </row>
    <row r="96" spans="1:12" s="68" customFormat="1" ht="15.6" x14ac:dyDescent="0.25">
      <c r="A96" s="118"/>
      <c r="B96" s="108"/>
      <c r="C96" s="42" t="s">
        <v>39</v>
      </c>
      <c r="D96" s="43" t="s">
        <v>7</v>
      </c>
      <c r="E96" s="44">
        <v>0</v>
      </c>
      <c r="F96" s="45"/>
      <c r="G96" s="46" t="s">
        <v>38</v>
      </c>
      <c r="H96" s="47">
        <f>E96</f>
        <v>0</v>
      </c>
      <c r="I96" s="48">
        <v>74</v>
      </c>
      <c r="J96" s="52">
        <f>H96*I96</f>
        <v>0</v>
      </c>
      <c r="K96" s="53">
        <f>I96*1.95583</f>
        <v>144.73141999999999</v>
      </c>
      <c r="L96" s="88">
        <f>H96*K96</f>
        <v>0</v>
      </c>
    </row>
    <row r="97" spans="1:253" s="68" customFormat="1" ht="13.2" customHeight="1" x14ac:dyDescent="0.25">
      <c r="A97" s="118"/>
      <c r="B97" s="108"/>
      <c r="C97" s="54"/>
      <c r="D97" s="55" t="s">
        <v>40</v>
      </c>
      <c r="E97" s="44">
        <f>SUM(E95:E96)</f>
        <v>0</v>
      </c>
      <c r="F97" s="56"/>
      <c r="G97" s="46"/>
      <c r="H97" s="57">
        <f>SUM(H95:H96)</f>
        <v>0</v>
      </c>
      <c r="I97" s="58"/>
      <c r="J97" s="59">
        <f>SUM(J95:J96)</f>
        <v>0</v>
      </c>
      <c r="K97" s="60"/>
      <c r="L97" s="89">
        <f>SUM(L95:L96)</f>
        <v>0</v>
      </c>
    </row>
    <row r="98" spans="1:253" s="68" customFormat="1" ht="15.6" x14ac:dyDescent="0.25">
      <c r="A98" s="118"/>
      <c r="B98" s="108"/>
      <c r="C98" s="42" t="s">
        <v>43</v>
      </c>
      <c r="D98" s="43" t="s">
        <v>8</v>
      </c>
      <c r="E98" s="44">
        <v>0</v>
      </c>
      <c r="F98" s="45"/>
      <c r="G98" s="46" t="s">
        <v>38</v>
      </c>
      <c r="H98" s="47">
        <f>E98</f>
        <v>0</v>
      </c>
      <c r="I98" s="48">
        <v>69</v>
      </c>
      <c r="J98" s="52">
        <f>H98*I98</f>
        <v>0</v>
      </c>
      <c r="K98" s="53">
        <f>I98*1.95583</f>
        <v>134.95227</v>
      </c>
      <c r="L98" s="88">
        <f>H98*K98</f>
        <v>0</v>
      </c>
    </row>
    <row r="99" spans="1:253" s="68" customFormat="1" ht="15.6" customHeight="1" x14ac:dyDescent="0.25">
      <c r="A99" s="118"/>
      <c r="B99" s="108"/>
      <c r="C99" s="42" t="s">
        <v>39</v>
      </c>
      <c r="D99" s="43" t="s">
        <v>8</v>
      </c>
      <c r="E99" s="44">
        <v>0</v>
      </c>
      <c r="F99" s="45"/>
      <c r="G99" s="46" t="s">
        <v>38</v>
      </c>
      <c r="H99" s="47">
        <f>E99</f>
        <v>0</v>
      </c>
      <c r="I99" s="48">
        <v>69</v>
      </c>
      <c r="J99" s="52">
        <f>H99*I99</f>
        <v>0</v>
      </c>
      <c r="K99" s="53">
        <f>I99*1.95583</f>
        <v>134.95227</v>
      </c>
      <c r="L99" s="88">
        <f>H99*K99</f>
        <v>0</v>
      </c>
    </row>
    <row r="100" spans="1:253" s="68" customFormat="1" ht="13.8" customHeight="1" x14ac:dyDescent="0.25">
      <c r="A100" s="118"/>
      <c r="B100" s="108"/>
      <c r="C100" s="54"/>
      <c r="D100" s="55" t="s">
        <v>40</v>
      </c>
      <c r="E100" s="44">
        <f>SUM(E98:E99)</f>
        <v>0</v>
      </c>
      <c r="F100" s="56"/>
      <c r="G100" s="46"/>
      <c r="H100" s="57">
        <f>SUM(H98:H99)</f>
        <v>0</v>
      </c>
      <c r="I100" s="58"/>
      <c r="J100" s="59">
        <f>SUM(J98:J99)</f>
        <v>0</v>
      </c>
      <c r="K100" s="60"/>
      <c r="L100" s="89">
        <f>SUM(L98:L99)</f>
        <v>0</v>
      </c>
    </row>
    <row r="101" spans="1:253" s="68" customFormat="1" ht="15.6" customHeight="1" x14ac:dyDescent="0.25">
      <c r="A101" s="118"/>
      <c r="B101" s="108"/>
      <c r="C101" s="42" t="s">
        <v>43</v>
      </c>
      <c r="D101" s="61" t="s">
        <v>41</v>
      </c>
      <c r="E101" s="44">
        <v>0</v>
      </c>
      <c r="F101" s="62">
        <v>0.6</v>
      </c>
      <c r="G101" s="46" t="s">
        <v>42</v>
      </c>
      <c r="H101" s="47">
        <f>ROUND(E101/F101,0)</f>
        <v>0</v>
      </c>
      <c r="I101" s="58">
        <v>40</v>
      </c>
      <c r="J101" s="52">
        <f>H101*I101</f>
        <v>0</v>
      </c>
      <c r="K101" s="53">
        <f>I101*1.95583</f>
        <v>78.233199999999997</v>
      </c>
      <c r="L101" s="88">
        <f>H101*K101</f>
        <v>0</v>
      </c>
    </row>
    <row r="102" spans="1:253" s="68" customFormat="1" ht="15.6" x14ac:dyDescent="0.25">
      <c r="A102" s="118"/>
      <c r="B102" s="108"/>
      <c r="C102" s="42" t="s">
        <v>39</v>
      </c>
      <c r="D102" s="61" t="s">
        <v>41</v>
      </c>
      <c r="E102" s="44">
        <v>1</v>
      </c>
      <c r="F102" s="62">
        <v>0.65</v>
      </c>
      <c r="G102" s="46" t="s">
        <v>42</v>
      </c>
      <c r="H102" s="47">
        <f>ROUND(E102/F102,0)</f>
        <v>2</v>
      </c>
      <c r="I102" s="58">
        <v>35</v>
      </c>
      <c r="J102" s="52">
        <f>H102*I102</f>
        <v>70</v>
      </c>
      <c r="K102" s="53">
        <f>I102*1.95583</f>
        <v>68.454049999999995</v>
      </c>
      <c r="L102" s="88">
        <f>H102*K102</f>
        <v>136.90809999999999</v>
      </c>
    </row>
    <row r="103" spans="1:253" s="68" customFormat="1" ht="13.2" customHeight="1" x14ac:dyDescent="0.25">
      <c r="A103" s="118"/>
      <c r="B103" s="108"/>
      <c r="C103" s="54"/>
      <c r="D103" s="55" t="s">
        <v>40</v>
      </c>
      <c r="E103" s="44">
        <f>SUM(E101:E102)</f>
        <v>1</v>
      </c>
      <c r="F103" s="56"/>
      <c r="G103" s="46"/>
      <c r="H103" s="57">
        <f>SUM(H101:H102)</f>
        <v>2</v>
      </c>
      <c r="I103" s="58"/>
      <c r="J103" s="59">
        <f>SUM(J101:J102)</f>
        <v>70</v>
      </c>
      <c r="K103" s="60"/>
      <c r="L103" s="89">
        <f>SUM(L101:L102)</f>
        <v>136.90809999999999</v>
      </c>
    </row>
    <row r="104" spans="1:253" s="68" customFormat="1" ht="14.4" customHeight="1" thickBot="1" x14ac:dyDescent="0.35">
      <c r="A104" s="118"/>
      <c r="B104" s="109"/>
      <c r="C104" s="110" t="s">
        <v>68</v>
      </c>
      <c r="D104" s="111"/>
      <c r="E104" s="63">
        <f>SUM(E97,E103,E100)</f>
        <v>1</v>
      </c>
      <c r="F104" s="64"/>
      <c r="G104" s="105"/>
      <c r="H104" s="106"/>
      <c r="I104" s="58"/>
      <c r="J104" s="65">
        <f>SUM(J97,J103,J100)</f>
        <v>70</v>
      </c>
      <c r="K104" s="60"/>
      <c r="L104" s="90">
        <f>SUM(L97,L103,L100)</f>
        <v>136.90809999999999</v>
      </c>
    </row>
    <row r="105" spans="1:253" s="68" customFormat="1" ht="13.8" customHeight="1" thickBot="1" x14ac:dyDescent="0.35">
      <c r="A105" s="119"/>
      <c r="B105" s="112" t="s">
        <v>69</v>
      </c>
      <c r="C105" s="113"/>
      <c r="D105" s="113"/>
      <c r="E105" s="66">
        <f>E104+E94+E81+E65+E52+E42+E29+E19</f>
        <v>784</v>
      </c>
      <c r="F105" s="114"/>
      <c r="G105" s="115"/>
      <c r="H105" s="115"/>
      <c r="I105" s="116"/>
      <c r="J105" s="91">
        <f>J104+J94+J81+J65+J52+J42+J29+J19</f>
        <v>52741</v>
      </c>
      <c r="K105" s="67"/>
      <c r="L105" s="92">
        <f>L104+L94+L81+L65+L52+L42+L29+L19</f>
        <v>103152.43003</v>
      </c>
      <c r="N105" s="51"/>
    </row>
    <row r="106" spans="1:253" x14ac:dyDescent="0.3">
      <c r="A106" s="68"/>
      <c r="B106" s="68"/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68"/>
      <c r="AG106" s="68"/>
      <c r="AH106" s="68"/>
      <c r="AI106" s="68"/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68"/>
      <c r="BN106" s="68"/>
      <c r="BO106" s="68"/>
      <c r="BP106" s="68"/>
      <c r="BQ106" s="68"/>
      <c r="BR106" s="68"/>
      <c r="BS106" s="68"/>
      <c r="BT106" s="68"/>
      <c r="BU106" s="68"/>
      <c r="BV106" s="68"/>
      <c r="BW106" s="68"/>
      <c r="BX106" s="68"/>
      <c r="BY106" s="68"/>
      <c r="BZ106" s="68"/>
      <c r="CA106" s="68"/>
      <c r="CB106" s="68"/>
      <c r="CC106" s="68"/>
      <c r="CD106" s="68"/>
      <c r="CE106" s="68"/>
      <c r="CF106" s="68"/>
      <c r="CG106" s="68"/>
      <c r="CH106" s="68"/>
      <c r="CI106" s="68"/>
      <c r="CJ106" s="68"/>
      <c r="CK106" s="68"/>
      <c r="CL106" s="68"/>
      <c r="CM106" s="68"/>
      <c r="CN106" s="68"/>
      <c r="CO106" s="68"/>
      <c r="CP106" s="68"/>
      <c r="CQ106" s="68"/>
      <c r="CR106" s="68"/>
      <c r="CS106" s="68"/>
      <c r="CT106" s="68"/>
      <c r="CU106" s="68"/>
      <c r="CV106" s="68"/>
      <c r="CW106" s="68"/>
      <c r="CX106" s="68"/>
      <c r="CY106" s="68"/>
      <c r="CZ106" s="68"/>
      <c r="DA106" s="68"/>
      <c r="DB106" s="68"/>
      <c r="DC106" s="68"/>
      <c r="DD106" s="68"/>
      <c r="DE106" s="68"/>
      <c r="DF106" s="68"/>
      <c r="DG106" s="68"/>
      <c r="DH106" s="68"/>
      <c r="DI106" s="68"/>
      <c r="DJ106" s="68"/>
      <c r="DK106" s="68"/>
      <c r="DL106" s="68"/>
      <c r="DM106" s="68"/>
      <c r="DN106" s="68"/>
      <c r="DO106" s="68"/>
      <c r="DP106" s="68"/>
      <c r="DQ106" s="68"/>
      <c r="DR106" s="68"/>
      <c r="DS106" s="68"/>
      <c r="DT106" s="68"/>
      <c r="DU106" s="68"/>
      <c r="DV106" s="68"/>
      <c r="DW106" s="68"/>
      <c r="DX106" s="68"/>
      <c r="DY106" s="68"/>
      <c r="DZ106" s="68"/>
      <c r="EA106" s="68"/>
      <c r="EB106" s="68"/>
      <c r="EC106" s="68"/>
      <c r="ED106" s="68"/>
      <c r="EE106" s="68"/>
      <c r="EF106" s="68"/>
      <c r="EG106" s="68"/>
      <c r="EH106" s="68"/>
      <c r="EI106" s="68"/>
      <c r="EJ106" s="68"/>
      <c r="EK106" s="68"/>
      <c r="EL106" s="68"/>
      <c r="EM106" s="68"/>
      <c r="EN106" s="68"/>
      <c r="EO106" s="68"/>
      <c r="EP106" s="68"/>
      <c r="EQ106" s="68"/>
      <c r="ER106" s="68"/>
      <c r="ES106" s="68"/>
      <c r="ET106" s="68"/>
      <c r="EU106" s="68"/>
      <c r="EV106" s="68"/>
      <c r="EW106" s="68"/>
      <c r="EX106" s="68"/>
      <c r="EY106" s="68"/>
      <c r="EZ106" s="68"/>
      <c r="FA106" s="68"/>
      <c r="FB106" s="68"/>
      <c r="FC106" s="68"/>
      <c r="FD106" s="68"/>
      <c r="FE106" s="68"/>
      <c r="FF106" s="68"/>
      <c r="FG106" s="68"/>
      <c r="FH106" s="68"/>
      <c r="FI106" s="68"/>
      <c r="FJ106" s="68"/>
      <c r="FK106" s="68"/>
      <c r="FL106" s="68"/>
      <c r="FM106" s="68"/>
      <c r="FN106" s="68"/>
      <c r="FO106" s="68"/>
      <c r="FP106" s="68"/>
      <c r="FQ106" s="68"/>
      <c r="FR106" s="68"/>
      <c r="FS106" s="68"/>
      <c r="FT106" s="68"/>
      <c r="FU106" s="68"/>
      <c r="FV106" s="68"/>
      <c r="FW106" s="68"/>
      <c r="FX106" s="68"/>
      <c r="FY106" s="68"/>
      <c r="FZ106" s="68"/>
      <c r="GA106" s="68"/>
      <c r="GB106" s="68"/>
      <c r="GC106" s="68"/>
      <c r="GD106" s="68"/>
      <c r="GE106" s="68"/>
      <c r="GF106" s="68"/>
      <c r="GG106" s="68"/>
      <c r="GH106" s="68"/>
      <c r="GI106" s="68"/>
      <c r="GJ106" s="68"/>
      <c r="GK106" s="68"/>
      <c r="GL106" s="68"/>
      <c r="GM106" s="68"/>
      <c r="GN106" s="68"/>
      <c r="GO106" s="68"/>
      <c r="GP106" s="68"/>
      <c r="GQ106" s="68"/>
      <c r="GR106" s="68"/>
      <c r="GS106" s="68"/>
      <c r="GT106" s="68"/>
      <c r="GU106" s="68"/>
      <c r="GV106" s="68"/>
      <c r="GW106" s="68"/>
      <c r="GX106" s="68"/>
      <c r="GY106" s="68"/>
      <c r="GZ106" s="68"/>
      <c r="HA106" s="68"/>
      <c r="HB106" s="68"/>
      <c r="HC106" s="68"/>
      <c r="HD106" s="68"/>
      <c r="HE106" s="68"/>
      <c r="HF106" s="68"/>
      <c r="HG106" s="68"/>
      <c r="HH106" s="68"/>
      <c r="HI106" s="68"/>
      <c r="HJ106" s="68"/>
      <c r="HK106" s="68"/>
      <c r="HL106" s="68"/>
      <c r="HM106" s="68"/>
      <c r="HN106" s="68"/>
      <c r="HO106" s="68"/>
      <c r="HP106" s="68"/>
      <c r="HQ106" s="68"/>
      <c r="HR106" s="68"/>
      <c r="HS106" s="68"/>
      <c r="HT106" s="68"/>
      <c r="HU106" s="68"/>
      <c r="HV106" s="68"/>
      <c r="HW106" s="68"/>
      <c r="HX106" s="68"/>
      <c r="HY106" s="68"/>
      <c r="HZ106" s="68"/>
      <c r="IA106" s="68"/>
      <c r="IB106" s="68"/>
      <c r="IC106" s="68"/>
      <c r="ID106" s="68"/>
      <c r="IE106" s="68"/>
      <c r="IF106" s="68"/>
      <c r="IG106" s="68"/>
      <c r="IH106" s="68"/>
      <c r="II106" s="68"/>
      <c r="IJ106" s="68"/>
      <c r="IK106" s="68"/>
      <c r="IL106" s="68"/>
      <c r="IM106" s="68"/>
      <c r="IN106" s="68"/>
      <c r="IO106" s="68"/>
      <c r="IP106" s="68"/>
      <c r="IQ106" s="68"/>
      <c r="IR106" s="68"/>
      <c r="IS106" s="68"/>
    </row>
    <row r="107" spans="1:253" x14ac:dyDescent="0.3">
      <c r="I107" s="69" t="s">
        <v>44</v>
      </c>
      <c r="J107" s="70">
        <f>J105*0.05</f>
        <v>2637.05</v>
      </c>
      <c r="K107" s="71"/>
      <c r="L107" s="72">
        <f>L105*0.05</f>
        <v>5157.6215015000007</v>
      </c>
    </row>
    <row r="108" spans="1:253" x14ac:dyDescent="0.3">
      <c r="I108" s="69" t="s">
        <v>45</v>
      </c>
      <c r="J108" s="76">
        <f>ROUND(J105*0.01,0)</f>
        <v>527</v>
      </c>
      <c r="K108" s="73"/>
      <c r="L108" s="72">
        <f>J108*1.95583</f>
        <v>1030.7224100000001</v>
      </c>
    </row>
  </sheetData>
  <mergeCells count="41">
    <mergeCell ref="A2:L2"/>
    <mergeCell ref="L4:L5"/>
    <mergeCell ref="D3:E3"/>
    <mergeCell ref="K4:K5"/>
    <mergeCell ref="A4:A5"/>
    <mergeCell ref="B4:B5"/>
    <mergeCell ref="C4:C5"/>
    <mergeCell ref="I4:I5"/>
    <mergeCell ref="J4:J5"/>
    <mergeCell ref="G4:G5"/>
    <mergeCell ref="H4:H5"/>
    <mergeCell ref="D4:D5"/>
    <mergeCell ref="E4:E5"/>
    <mergeCell ref="F4:F5"/>
    <mergeCell ref="A7:A105"/>
    <mergeCell ref="B7:B19"/>
    <mergeCell ref="C19:D19"/>
    <mergeCell ref="B43:B52"/>
    <mergeCell ref="C52:D52"/>
    <mergeCell ref="B82:B94"/>
    <mergeCell ref="C94:D94"/>
    <mergeCell ref="G19:H19"/>
    <mergeCell ref="B20:B29"/>
    <mergeCell ref="C29:D29"/>
    <mergeCell ref="G29:H29"/>
    <mergeCell ref="B30:B42"/>
    <mergeCell ref="C42:D42"/>
    <mergeCell ref="G42:H42"/>
    <mergeCell ref="G52:H52"/>
    <mergeCell ref="B53:B65"/>
    <mergeCell ref="C65:D65"/>
    <mergeCell ref="G65:H65"/>
    <mergeCell ref="B66:B81"/>
    <mergeCell ref="C81:D81"/>
    <mergeCell ref="G81:H81"/>
    <mergeCell ref="G94:H94"/>
    <mergeCell ref="B95:B104"/>
    <mergeCell ref="C104:D104"/>
    <mergeCell ref="G104:H104"/>
    <mergeCell ref="B105:D105"/>
    <mergeCell ref="F105:I105"/>
  </mergeCells>
  <pageMargins left="0.70866141732283472" right="0.70866141732283472" top="0.15748031496062992" bottom="0" header="0" footer="0"/>
  <pageSetup paperSize="9" scale="4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127"/>
  <sheetViews>
    <sheetView topLeftCell="A92" workbookViewId="0">
      <selection activeCell="N92" sqref="N1:P1048576"/>
    </sheetView>
  </sheetViews>
  <sheetFormatPr defaultRowHeight="14.4" x14ac:dyDescent="0.3"/>
  <cols>
    <col min="1" max="1" width="10" style="2" customWidth="1"/>
    <col min="2" max="2" width="8.77734375" style="2" customWidth="1"/>
    <col min="3" max="3" width="7.88671875" style="2" customWidth="1"/>
    <col min="4" max="4" width="27.88671875" style="2" customWidth="1"/>
    <col min="5" max="5" width="11" style="2" customWidth="1"/>
    <col min="6" max="6" width="10.6640625" style="2" customWidth="1"/>
    <col min="7" max="7" width="6.33203125" style="2" customWidth="1"/>
    <col min="8" max="8" width="10.33203125" style="2" customWidth="1"/>
    <col min="9" max="9" width="9.77734375" style="2" customWidth="1"/>
    <col min="10" max="10" width="12.77734375" style="3" customWidth="1"/>
    <col min="11" max="11" width="9.109375" bestFit="1" customWidth="1"/>
    <col min="12" max="12" width="12.77734375" customWidth="1"/>
  </cols>
  <sheetData>
    <row r="1" spans="1:12" x14ac:dyDescent="0.3">
      <c r="A1" s="7"/>
      <c r="B1" s="7"/>
      <c r="C1" s="7"/>
      <c r="D1" s="7"/>
      <c r="E1" s="7"/>
      <c r="F1" s="7"/>
      <c r="G1" s="7"/>
      <c r="H1" s="7"/>
      <c r="I1" s="7"/>
    </row>
    <row r="2" spans="1:12" ht="31.8" customHeight="1" x14ac:dyDescent="0.3">
      <c r="A2" s="146" t="s">
        <v>14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</row>
    <row r="3" spans="1:12" ht="28.8" customHeight="1" x14ac:dyDescent="0.3">
      <c r="A3" s="149" t="s">
        <v>47</v>
      </c>
      <c r="B3" s="150"/>
      <c r="C3" s="150"/>
      <c r="D3" s="150"/>
      <c r="E3" s="150"/>
      <c r="F3" s="150"/>
      <c r="G3" s="150"/>
      <c r="H3" s="150"/>
      <c r="I3" s="150"/>
      <c r="J3" s="150"/>
      <c r="K3" s="150"/>
      <c r="L3" s="150"/>
    </row>
    <row r="4" spans="1:12" ht="15" thickBot="1" x14ac:dyDescent="0.35">
      <c r="A4" s="4"/>
      <c r="B4" s="4"/>
      <c r="C4" s="4"/>
      <c r="D4" s="148"/>
      <c r="E4" s="148"/>
      <c r="F4" s="4"/>
      <c r="G4" s="4"/>
      <c r="H4" s="4"/>
      <c r="I4" s="7"/>
    </row>
    <row r="5" spans="1:12" s="12" customFormat="1" ht="13.5" customHeight="1" x14ac:dyDescent="0.3">
      <c r="A5" s="128" t="s">
        <v>24</v>
      </c>
      <c r="B5" s="130" t="s">
        <v>11</v>
      </c>
      <c r="C5" s="132" t="s">
        <v>13</v>
      </c>
      <c r="D5" s="140" t="s">
        <v>0</v>
      </c>
      <c r="E5" s="142" t="s">
        <v>46</v>
      </c>
      <c r="F5" s="144" t="s">
        <v>9</v>
      </c>
      <c r="G5" s="136" t="s">
        <v>10</v>
      </c>
      <c r="H5" s="138" t="s">
        <v>12</v>
      </c>
      <c r="I5" s="126" t="s">
        <v>33</v>
      </c>
      <c r="J5" s="123" t="s">
        <v>34</v>
      </c>
      <c r="K5" s="126" t="s">
        <v>31</v>
      </c>
      <c r="L5" s="123" t="s">
        <v>32</v>
      </c>
    </row>
    <row r="6" spans="1:12" s="12" customFormat="1" ht="74.25" customHeight="1" thickBot="1" x14ac:dyDescent="0.35">
      <c r="A6" s="129"/>
      <c r="B6" s="131"/>
      <c r="C6" s="133"/>
      <c r="D6" s="141"/>
      <c r="E6" s="143"/>
      <c r="F6" s="145"/>
      <c r="G6" s="137"/>
      <c r="H6" s="139"/>
      <c r="I6" s="127"/>
      <c r="J6" s="124"/>
      <c r="K6" s="127"/>
      <c r="L6" s="124"/>
    </row>
    <row r="7" spans="1:12" s="18" customFormat="1" ht="13.8" thickBot="1" x14ac:dyDescent="0.35">
      <c r="A7" s="19">
        <v>1</v>
      </c>
      <c r="B7" s="20">
        <f>A7+1</f>
        <v>2</v>
      </c>
      <c r="C7" s="13">
        <f t="shared" ref="C7:E7" si="0">B7+1</f>
        <v>3</v>
      </c>
      <c r="D7" s="14">
        <f t="shared" si="0"/>
        <v>4</v>
      </c>
      <c r="E7" s="15">
        <f t="shared" si="0"/>
        <v>5</v>
      </c>
      <c r="F7" s="25">
        <f>E7+1</f>
        <v>6</v>
      </c>
      <c r="G7" s="16">
        <f>F7+1</f>
        <v>7</v>
      </c>
      <c r="H7" s="17">
        <f>G7+1</f>
        <v>8</v>
      </c>
      <c r="I7" s="23">
        <f>F7+1</f>
        <v>7</v>
      </c>
      <c r="J7" s="24">
        <f>I7+1</f>
        <v>8</v>
      </c>
      <c r="K7" s="23">
        <f>H7+1</f>
        <v>9</v>
      </c>
      <c r="L7" s="24">
        <f>K7+1</f>
        <v>10</v>
      </c>
    </row>
    <row r="8" spans="1:12" s="68" customFormat="1" ht="15.6" customHeight="1" x14ac:dyDescent="0.25">
      <c r="A8" s="117" t="s">
        <v>70</v>
      </c>
      <c r="B8" s="107" t="s">
        <v>53</v>
      </c>
      <c r="C8" s="42" t="s">
        <v>43</v>
      </c>
      <c r="D8" s="43" t="s">
        <v>7</v>
      </c>
      <c r="E8" s="44">
        <v>0</v>
      </c>
      <c r="F8" s="45"/>
      <c r="G8" s="46" t="s">
        <v>38</v>
      </c>
      <c r="H8" s="47">
        <f>E8</f>
        <v>0</v>
      </c>
      <c r="I8" s="74">
        <v>71</v>
      </c>
      <c r="J8" s="77">
        <f>H8*I8</f>
        <v>0</v>
      </c>
      <c r="K8" s="78">
        <f>I8*1.95583</f>
        <v>138.86393000000001</v>
      </c>
      <c r="L8" s="93">
        <f>H8*K8</f>
        <v>0</v>
      </c>
    </row>
    <row r="9" spans="1:12" s="68" customFormat="1" ht="15.6" x14ac:dyDescent="0.25">
      <c r="A9" s="118"/>
      <c r="B9" s="108"/>
      <c r="C9" s="42" t="s">
        <v>37</v>
      </c>
      <c r="D9" s="43" t="s">
        <v>7</v>
      </c>
      <c r="E9" s="44">
        <v>3</v>
      </c>
      <c r="F9" s="45"/>
      <c r="G9" s="46" t="s">
        <v>38</v>
      </c>
      <c r="H9" s="47">
        <f>E9</f>
        <v>3</v>
      </c>
      <c r="I9" s="74">
        <v>76</v>
      </c>
      <c r="J9" s="79">
        <f>H9*I9</f>
        <v>228</v>
      </c>
      <c r="K9" s="80">
        <f>I9*1.95583</f>
        <v>148.64308</v>
      </c>
      <c r="L9" s="94">
        <f>H9*K9</f>
        <v>445.92923999999999</v>
      </c>
    </row>
    <row r="10" spans="1:12" s="68" customFormat="1" ht="15.6" x14ac:dyDescent="0.25">
      <c r="A10" s="118"/>
      <c r="B10" s="108"/>
      <c r="C10" s="42" t="s">
        <v>39</v>
      </c>
      <c r="D10" s="43" t="s">
        <v>7</v>
      </c>
      <c r="E10" s="44">
        <v>2</v>
      </c>
      <c r="F10" s="45"/>
      <c r="G10" s="46" t="s">
        <v>38</v>
      </c>
      <c r="H10" s="47">
        <f>E10</f>
        <v>2</v>
      </c>
      <c r="I10" s="74">
        <v>74</v>
      </c>
      <c r="J10" s="79">
        <f>H10*I10</f>
        <v>148</v>
      </c>
      <c r="K10" s="80">
        <f>I10*1.95583</f>
        <v>144.73141999999999</v>
      </c>
      <c r="L10" s="94">
        <f>H10*K10</f>
        <v>289.46283999999997</v>
      </c>
    </row>
    <row r="11" spans="1:12" s="68" customFormat="1" ht="13.2" customHeight="1" x14ac:dyDescent="0.25">
      <c r="A11" s="118"/>
      <c r="B11" s="108"/>
      <c r="C11" s="54"/>
      <c r="D11" s="55" t="s">
        <v>40</v>
      </c>
      <c r="E11" s="44">
        <f>SUM(E8:E10)</f>
        <v>5</v>
      </c>
      <c r="F11" s="56"/>
      <c r="G11" s="46"/>
      <c r="H11" s="57">
        <f>SUM(H8:H10)</f>
        <v>5</v>
      </c>
      <c r="I11" s="75"/>
      <c r="J11" s="81">
        <f>SUM(J8:J10)</f>
        <v>376</v>
      </c>
      <c r="K11" s="82"/>
      <c r="L11" s="95">
        <f>SUM(L8:L10)</f>
        <v>735.39207999999996</v>
      </c>
    </row>
    <row r="12" spans="1:12" s="68" customFormat="1" ht="15.6" x14ac:dyDescent="0.25">
      <c r="A12" s="118"/>
      <c r="B12" s="108"/>
      <c r="C12" s="42" t="s">
        <v>43</v>
      </c>
      <c r="D12" s="43" t="s">
        <v>8</v>
      </c>
      <c r="E12" s="44">
        <v>30</v>
      </c>
      <c r="F12" s="45"/>
      <c r="G12" s="46" t="s">
        <v>38</v>
      </c>
      <c r="H12" s="47">
        <f>E12</f>
        <v>30</v>
      </c>
      <c r="I12" s="74">
        <v>69</v>
      </c>
      <c r="J12" s="79">
        <f>H12*I12</f>
        <v>2070</v>
      </c>
      <c r="K12" s="80">
        <f>I12*1.95583</f>
        <v>134.95227</v>
      </c>
      <c r="L12" s="94">
        <f>H12*K12</f>
        <v>4048.5681</v>
      </c>
    </row>
    <row r="13" spans="1:12" s="68" customFormat="1" ht="15.6" customHeight="1" x14ac:dyDescent="0.25">
      <c r="A13" s="118"/>
      <c r="B13" s="108"/>
      <c r="C13" s="42" t="s">
        <v>37</v>
      </c>
      <c r="D13" s="43" t="s">
        <v>8</v>
      </c>
      <c r="E13" s="44">
        <v>8</v>
      </c>
      <c r="F13" s="45"/>
      <c r="G13" s="46" t="s">
        <v>38</v>
      </c>
      <c r="H13" s="47">
        <f>E13</f>
        <v>8</v>
      </c>
      <c r="I13" s="74">
        <v>71</v>
      </c>
      <c r="J13" s="79">
        <f>H13*I13</f>
        <v>568</v>
      </c>
      <c r="K13" s="80">
        <f>I13*1.95583</f>
        <v>138.86393000000001</v>
      </c>
      <c r="L13" s="94">
        <f>H13*K13</f>
        <v>1110.9114400000001</v>
      </c>
    </row>
    <row r="14" spans="1:12" s="68" customFormat="1" ht="15.6" customHeight="1" x14ac:dyDescent="0.25">
      <c r="A14" s="118"/>
      <c r="B14" s="108"/>
      <c r="C14" s="42" t="s">
        <v>39</v>
      </c>
      <c r="D14" s="43" t="s">
        <v>8</v>
      </c>
      <c r="E14" s="44">
        <v>12</v>
      </c>
      <c r="F14" s="45"/>
      <c r="G14" s="46" t="s">
        <v>38</v>
      </c>
      <c r="H14" s="47">
        <f>E14</f>
        <v>12</v>
      </c>
      <c r="I14" s="74">
        <v>69</v>
      </c>
      <c r="J14" s="79">
        <f>H14*I14</f>
        <v>828</v>
      </c>
      <c r="K14" s="80">
        <f>I14*1.95583</f>
        <v>134.95227</v>
      </c>
      <c r="L14" s="94">
        <f>H14*K14</f>
        <v>1619.42724</v>
      </c>
    </row>
    <row r="15" spans="1:12" s="68" customFormat="1" ht="13.8" customHeight="1" x14ac:dyDescent="0.25">
      <c r="A15" s="118"/>
      <c r="B15" s="108"/>
      <c r="C15" s="54"/>
      <c r="D15" s="55" t="s">
        <v>40</v>
      </c>
      <c r="E15" s="44">
        <f>SUM(E12:E14)</f>
        <v>50</v>
      </c>
      <c r="F15" s="56"/>
      <c r="G15" s="46"/>
      <c r="H15" s="57">
        <f>SUM(H12:H14)</f>
        <v>50</v>
      </c>
      <c r="I15" s="75"/>
      <c r="J15" s="81">
        <f>SUM(J12:J14)</f>
        <v>3466</v>
      </c>
      <c r="K15" s="82"/>
      <c r="L15" s="95">
        <f>SUM(L12:L14)</f>
        <v>6778.9067800000003</v>
      </c>
    </row>
    <row r="16" spans="1:12" s="68" customFormat="1" ht="15.6" customHeight="1" x14ac:dyDescent="0.25">
      <c r="A16" s="118"/>
      <c r="B16" s="108"/>
      <c r="C16" s="42" t="s">
        <v>43</v>
      </c>
      <c r="D16" s="61" t="s">
        <v>41</v>
      </c>
      <c r="E16" s="44">
        <v>31</v>
      </c>
      <c r="F16" s="62">
        <v>0.6</v>
      </c>
      <c r="G16" s="46" t="s">
        <v>42</v>
      </c>
      <c r="H16" s="47">
        <f>ROUND(E16/F16,0)</f>
        <v>52</v>
      </c>
      <c r="I16" s="75">
        <v>40</v>
      </c>
      <c r="J16" s="79">
        <f>H16*I16</f>
        <v>2080</v>
      </c>
      <c r="K16" s="80">
        <f>I16*1.95583</f>
        <v>78.233199999999997</v>
      </c>
      <c r="L16" s="94">
        <f>H16*K16</f>
        <v>4068.1263999999996</v>
      </c>
    </row>
    <row r="17" spans="1:12" s="68" customFormat="1" ht="15.6" x14ac:dyDescent="0.25">
      <c r="A17" s="118"/>
      <c r="B17" s="108"/>
      <c r="C17" s="42" t="s">
        <v>37</v>
      </c>
      <c r="D17" s="61" t="s">
        <v>41</v>
      </c>
      <c r="E17" s="44">
        <v>9</v>
      </c>
      <c r="F17" s="62">
        <v>0.6</v>
      </c>
      <c r="G17" s="46" t="s">
        <v>42</v>
      </c>
      <c r="H17" s="47">
        <f>ROUND(E17/F17,0)</f>
        <v>15</v>
      </c>
      <c r="I17" s="75">
        <v>40</v>
      </c>
      <c r="J17" s="79">
        <f>H17*I17</f>
        <v>600</v>
      </c>
      <c r="K17" s="80">
        <f>I17*1.95583</f>
        <v>78.233199999999997</v>
      </c>
      <c r="L17" s="94">
        <f>H17*K17</f>
        <v>1173.498</v>
      </c>
    </row>
    <row r="18" spans="1:12" s="68" customFormat="1" ht="15.6" x14ac:dyDescent="0.25">
      <c r="A18" s="118"/>
      <c r="B18" s="108"/>
      <c r="C18" s="42" t="s">
        <v>39</v>
      </c>
      <c r="D18" s="61" t="s">
        <v>41</v>
      </c>
      <c r="E18" s="44">
        <v>12</v>
      </c>
      <c r="F18" s="62">
        <v>0.6</v>
      </c>
      <c r="G18" s="46" t="s">
        <v>42</v>
      </c>
      <c r="H18" s="47">
        <f>ROUND(E18/F18,0)</f>
        <v>20</v>
      </c>
      <c r="I18" s="75">
        <v>35</v>
      </c>
      <c r="J18" s="79">
        <f>H18*I18</f>
        <v>700</v>
      </c>
      <c r="K18" s="80">
        <f>I18*1.95583</f>
        <v>68.454049999999995</v>
      </c>
      <c r="L18" s="94">
        <f>H18*K18</f>
        <v>1369.0809999999999</v>
      </c>
    </row>
    <row r="19" spans="1:12" s="68" customFormat="1" ht="13.2" customHeight="1" x14ac:dyDescent="0.25">
      <c r="A19" s="118"/>
      <c r="B19" s="108"/>
      <c r="C19" s="54"/>
      <c r="D19" s="55" t="s">
        <v>40</v>
      </c>
      <c r="E19" s="44">
        <f>SUM(E16:E18)</f>
        <v>52</v>
      </c>
      <c r="F19" s="56"/>
      <c r="G19" s="46"/>
      <c r="H19" s="57">
        <f>SUM(H16:H18)</f>
        <v>87</v>
      </c>
      <c r="I19" s="75"/>
      <c r="J19" s="81">
        <f>SUM(J16:J18)</f>
        <v>3380</v>
      </c>
      <c r="K19" s="82"/>
      <c r="L19" s="95">
        <f>SUM(L16:L18)</f>
        <v>6610.7053999999998</v>
      </c>
    </row>
    <row r="20" spans="1:12" s="68" customFormat="1" ht="14.4" customHeight="1" x14ac:dyDescent="0.3">
      <c r="A20" s="118"/>
      <c r="B20" s="109"/>
      <c r="C20" s="110" t="s">
        <v>54</v>
      </c>
      <c r="D20" s="111"/>
      <c r="E20" s="63">
        <f>SUM(E11,E19,E15)</f>
        <v>107</v>
      </c>
      <c r="F20" s="64"/>
      <c r="G20" s="105"/>
      <c r="H20" s="106"/>
      <c r="I20" s="75"/>
      <c r="J20" s="83">
        <f>SUM(J11,J19,J15)</f>
        <v>7222</v>
      </c>
      <c r="K20" s="82"/>
      <c r="L20" s="96">
        <f>SUM(L11,L19,L15)</f>
        <v>14125.00426</v>
      </c>
    </row>
    <row r="21" spans="1:12" s="68" customFormat="1" ht="15.6" customHeight="1" x14ac:dyDescent="0.25">
      <c r="A21" s="118"/>
      <c r="B21" s="107" t="s">
        <v>55</v>
      </c>
      <c r="C21" s="42" t="s">
        <v>37</v>
      </c>
      <c r="D21" s="43" t="s">
        <v>7</v>
      </c>
      <c r="E21" s="44">
        <v>2</v>
      </c>
      <c r="F21" s="45"/>
      <c r="G21" s="46" t="s">
        <v>38</v>
      </c>
      <c r="H21" s="47">
        <f>E21</f>
        <v>2</v>
      </c>
      <c r="I21" s="74">
        <v>76</v>
      </c>
      <c r="J21" s="77">
        <f>H21*I21</f>
        <v>152</v>
      </c>
      <c r="K21" s="78">
        <f>I21*1.95583</f>
        <v>148.64308</v>
      </c>
      <c r="L21" s="93">
        <f>H21*K21</f>
        <v>297.28616</v>
      </c>
    </row>
    <row r="22" spans="1:12" s="68" customFormat="1" ht="15.6" x14ac:dyDescent="0.25">
      <c r="A22" s="118"/>
      <c r="B22" s="108"/>
      <c r="C22" s="42" t="s">
        <v>43</v>
      </c>
      <c r="D22" s="43" t="s">
        <v>7</v>
      </c>
      <c r="E22" s="44">
        <v>0</v>
      </c>
      <c r="F22" s="45"/>
      <c r="G22" s="46" t="s">
        <v>38</v>
      </c>
      <c r="H22" s="47">
        <f>E22</f>
        <v>0</v>
      </c>
      <c r="I22" s="74">
        <v>71</v>
      </c>
      <c r="J22" s="79">
        <f>H22*I22</f>
        <v>0</v>
      </c>
      <c r="K22" s="80">
        <f>I22*1.95583</f>
        <v>138.86393000000001</v>
      </c>
      <c r="L22" s="94">
        <f>H22*K22</f>
        <v>0</v>
      </c>
    </row>
    <row r="23" spans="1:12" s="68" customFormat="1" ht="13.2" customHeight="1" x14ac:dyDescent="0.25">
      <c r="A23" s="118"/>
      <c r="B23" s="108"/>
      <c r="C23" s="54"/>
      <c r="D23" s="55" t="s">
        <v>40</v>
      </c>
      <c r="E23" s="44">
        <f>SUM(E21:E22)</f>
        <v>2</v>
      </c>
      <c r="F23" s="56"/>
      <c r="G23" s="46"/>
      <c r="H23" s="57">
        <f>SUM(H21:H22)</f>
        <v>2</v>
      </c>
      <c r="I23" s="75"/>
      <c r="J23" s="81">
        <f>SUM(J21:J22)</f>
        <v>152</v>
      </c>
      <c r="K23" s="82"/>
      <c r="L23" s="95">
        <f>SUM(L21:L22)</f>
        <v>297.28616</v>
      </c>
    </row>
    <row r="24" spans="1:12" s="68" customFormat="1" ht="15.6" x14ac:dyDescent="0.25">
      <c r="A24" s="118"/>
      <c r="B24" s="108"/>
      <c r="C24" s="42" t="s">
        <v>37</v>
      </c>
      <c r="D24" s="43" t="s">
        <v>8</v>
      </c>
      <c r="E24" s="44">
        <v>45</v>
      </c>
      <c r="F24" s="45"/>
      <c r="G24" s="46" t="s">
        <v>38</v>
      </c>
      <c r="H24" s="47">
        <f>E24</f>
        <v>45</v>
      </c>
      <c r="I24" s="74">
        <v>71</v>
      </c>
      <c r="J24" s="79">
        <f>H24*I24</f>
        <v>3195</v>
      </c>
      <c r="K24" s="80">
        <f>I24*1.95583</f>
        <v>138.86393000000001</v>
      </c>
      <c r="L24" s="94">
        <f>H24*K24</f>
        <v>6248.8768500000006</v>
      </c>
    </row>
    <row r="25" spans="1:12" s="68" customFormat="1" ht="15.6" customHeight="1" x14ac:dyDescent="0.25">
      <c r="A25" s="118"/>
      <c r="B25" s="108"/>
      <c r="C25" s="42" t="s">
        <v>43</v>
      </c>
      <c r="D25" s="43" t="s">
        <v>8</v>
      </c>
      <c r="E25" s="44">
        <v>0</v>
      </c>
      <c r="F25" s="45"/>
      <c r="G25" s="46" t="s">
        <v>38</v>
      </c>
      <c r="H25" s="47">
        <f>E25</f>
        <v>0</v>
      </c>
      <c r="I25" s="74">
        <v>69</v>
      </c>
      <c r="J25" s="79">
        <f>H25*I25</f>
        <v>0</v>
      </c>
      <c r="K25" s="80">
        <f>I25*1.95583</f>
        <v>134.95227</v>
      </c>
      <c r="L25" s="94">
        <f>H25*K25</f>
        <v>0</v>
      </c>
    </row>
    <row r="26" spans="1:12" s="68" customFormat="1" ht="13.8" customHeight="1" x14ac:dyDescent="0.25">
      <c r="A26" s="118"/>
      <c r="B26" s="108"/>
      <c r="C26" s="54"/>
      <c r="D26" s="55" t="s">
        <v>40</v>
      </c>
      <c r="E26" s="44">
        <f>SUM(E24:E25)</f>
        <v>45</v>
      </c>
      <c r="F26" s="56"/>
      <c r="G26" s="46"/>
      <c r="H26" s="57">
        <f>SUM(H24:H25)</f>
        <v>45</v>
      </c>
      <c r="I26" s="75"/>
      <c r="J26" s="81">
        <f>SUM(J24:J25)</f>
        <v>3195</v>
      </c>
      <c r="K26" s="82"/>
      <c r="L26" s="95">
        <f>SUM(L24:L25)</f>
        <v>6248.8768500000006</v>
      </c>
    </row>
    <row r="27" spans="1:12" s="68" customFormat="1" ht="15.6" customHeight="1" x14ac:dyDescent="0.25">
      <c r="A27" s="118"/>
      <c r="B27" s="108"/>
      <c r="C27" s="42" t="s">
        <v>37</v>
      </c>
      <c r="D27" s="61" t="s">
        <v>41</v>
      </c>
      <c r="E27" s="44">
        <v>45</v>
      </c>
      <c r="F27" s="62">
        <v>0.6</v>
      </c>
      <c r="G27" s="46" t="s">
        <v>42</v>
      </c>
      <c r="H27" s="47">
        <f>ROUND(E27/F27,0)</f>
        <v>75</v>
      </c>
      <c r="I27" s="75">
        <v>40</v>
      </c>
      <c r="J27" s="79">
        <f>H27*I27</f>
        <v>3000</v>
      </c>
      <c r="K27" s="80">
        <f>I27*1.95583</f>
        <v>78.233199999999997</v>
      </c>
      <c r="L27" s="94">
        <f>H27*K27</f>
        <v>5867.49</v>
      </c>
    </row>
    <row r="28" spans="1:12" s="68" customFormat="1" ht="15.6" x14ac:dyDescent="0.25">
      <c r="A28" s="118"/>
      <c r="B28" s="108"/>
      <c r="C28" s="42" t="s">
        <v>43</v>
      </c>
      <c r="D28" s="61" t="s">
        <v>41</v>
      </c>
      <c r="E28" s="44">
        <v>1</v>
      </c>
      <c r="F28" s="62">
        <v>0.65</v>
      </c>
      <c r="G28" s="46" t="s">
        <v>42</v>
      </c>
      <c r="H28" s="47">
        <f>ROUND(E28/F28,0)</f>
        <v>2</v>
      </c>
      <c r="I28" s="75">
        <v>40</v>
      </c>
      <c r="J28" s="79">
        <f>H28*I28</f>
        <v>80</v>
      </c>
      <c r="K28" s="80">
        <f>I28*1.95583</f>
        <v>78.233199999999997</v>
      </c>
      <c r="L28" s="94">
        <f>H28*K28</f>
        <v>156.46639999999999</v>
      </c>
    </row>
    <row r="29" spans="1:12" s="68" customFormat="1" ht="13.2" customHeight="1" x14ac:dyDescent="0.25">
      <c r="A29" s="118"/>
      <c r="B29" s="108"/>
      <c r="C29" s="54"/>
      <c r="D29" s="55" t="s">
        <v>40</v>
      </c>
      <c r="E29" s="44">
        <f>SUM(E27:E28)</f>
        <v>46</v>
      </c>
      <c r="F29" s="56"/>
      <c r="G29" s="46"/>
      <c r="H29" s="57">
        <f>SUM(H27:H28)</f>
        <v>77</v>
      </c>
      <c r="I29" s="75"/>
      <c r="J29" s="81">
        <f>SUM(J27:J28)</f>
        <v>3080</v>
      </c>
      <c r="K29" s="82"/>
      <c r="L29" s="95">
        <f>SUM(L27:L28)</f>
        <v>6023.9564</v>
      </c>
    </row>
    <row r="30" spans="1:12" s="68" customFormat="1" ht="14.4" customHeight="1" x14ac:dyDescent="0.3">
      <c r="A30" s="118"/>
      <c r="B30" s="109"/>
      <c r="C30" s="110" t="s">
        <v>56</v>
      </c>
      <c r="D30" s="111"/>
      <c r="E30" s="63">
        <f>SUM(E23,E29,E26)</f>
        <v>93</v>
      </c>
      <c r="F30" s="64"/>
      <c r="G30" s="105"/>
      <c r="H30" s="106"/>
      <c r="I30" s="75"/>
      <c r="J30" s="83">
        <f>SUM(J23,J29,J26)</f>
        <v>6427</v>
      </c>
      <c r="K30" s="82"/>
      <c r="L30" s="96">
        <f>SUM(L23,L29,L26)</f>
        <v>12570.119409999999</v>
      </c>
    </row>
    <row r="31" spans="1:12" s="68" customFormat="1" ht="15.6" customHeight="1" x14ac:dyDescent="0.25">
      <c r="A31" s="118"/>
      <c r="B31" s="107" t="s">
        <v>57</v>
      </c>
      <c r="C31" s="42" t="s">
        <v>37</v>
      </c>
      <c r="D31" s="43" t="s">
        <v>7</v>
      </c>
      <c r="E31" s="44">
        <v>1</v>
      </c>
      <c r="F31" s="45"/>
      <c r="G31" s="46" t="s">
        <v>38</v>
      </c>
      <c r="H31" s="47">
        <f>E31</f>
        <v>1</v>
      </c>
      <c r="I31" s="74">
        <v>76</v>
      </c>
      <c r="J31" s="77">
        <f>H31*I31</f>
        <v>76</v>
      </c>
      <c r="K31" s="78">
        <f>I31*1.95583</f>
        <v>148.64308</v>
      </c>
      <c r="L31" s="93">
        <f>H31*K31</f>
        <v>148.64308</v>
      </c>
    </row>
    <row r="32" spans="1:12" s="68" customFormat="1" ht="15.6" x14ac:dyDescent="0.25">
      <c r="A32" s="118"/>
      <c r="B32" s="108"/>
      <c r="C32" s="42" t="s">
        <v>43</v>
      </c>
      <c r="D32" s="43" t="s">
        <v>7</v>
      </c>
      <c r="E32" s="44">
        <v>0</v>
      </c>
      <c r="F32" s="45"/>
      <c r="G32" s="46" t="s">
        <v>38</v>
      </c>
      <c r="H32" s="47">
        <f>E32</f>
        <v>0</v>
      </c>
      <c r="I32" s="74">
        <v>71</v>
      </c>
      <c r="J32" s="79">
        <f>H32*I32</f>
        <v>0</v>
      </c>
      <c r="K32" s="80">
        <f>I32*1.95583</f>
        <v>138.86393000000001</v>
      </c>
      <c r="L32" s="94">
        <f>H32*K32</f>
        <v>0</v>
      </c>
    </row>
    <row r="33" spans="1:12" s="68" customFormat="1" ht="15.6" x14ac:dyDescent="0.25">
      <c r="A33" s="118"/>
      <c r="B33" s="108"/>
      <c r="C33" s="42" t="s">
        <v>39</v>
      </c>
      <c r="D33" s="43" t="s">
        <v>7</v>
      </c>
      <c r="E33" s="44">
        <v>0</v>
      </c>
      <c r="F33" s="45"/>
      <c r="G33" s="46" t="s">
        <v>38</v>
      </c>
      <c r="H33" s="47">
        <f>E33</f>
        <v>0</v>
      </c>
      <c r="I33" s="74">
        <v>74</v>
      </c>
      <c r="J33" s="79">
        <f>H33*I33</f>
        <v>0</v>
      </c>
      <c r="K33" s="80">
        <f>I33*1.95583</f>
        <v>144.73141999999999</v>
      </c>
      <c r="L33" s="94">
        <f>H33*K33</f>
        <v>0</v>
      </c>
    </row>
    <row r="34" spans="1:12" s="68" customFormat="1" ht="13.2" customHeight="1" x14ac:dyDescent="0.25">
      <c r="A34" s="118"/>
      <c r="B34" s="108"/>
      <c r="C34" s="54"/>
      <c r="D34" s="55" t="s">
        <v>40</v>
      </c>
      <c r="E34" s="44">
        <f>SUM(E31:E33)</f>
        <v>1</v>
      </c>
      <c r="F34" s="56"/>
      <c r="G34" s="46"/>
      <c r="H34" s="57">
        <f>SUM(H31:H33)</f>
        <v>1</v>
      </c>
      <c r="I34" s="75"/>
      <c r="J34" s="81">
        <f>SUM(J31:J33)</f>
        <v>76</v>
      </c>
      <c r="K34" s="82"/>
      <c r="L34" s="95">
        <f>SUM(L31:L33)</f>
        <v>148.64308</v>
      </c>
    </row>
    <row r="35" spans="1:12" s="68" customFormat="1" ht="15.6" x14ac:dyDescent="0.25">
      <c r="A35" s="118"/>
      <c r="B35" s="108"/>
      <c r="C35" s="42" t="s">
        <v>37</v>
      </c>
      <c r="D35" s="43" t="s">
        <v>8</v>
      </c>
      <c r="E35" s="44">
        <v>1</v>
      </c>
      <c r="F35" s="45"/>
      <c r="G35" s="46" t="s">
        <v>38</v>
      </c>
      <c r="H35" s="47">
        <f>E35</f>
        <v>1</v>
      </c>
      <c r="I35" s="74">
        <v>71</v>
      </c>
      <c r="J35" s="79">
        <f>H35*I35</f>
        <v>71</v>
      </c>
      <c r="K35" s="80">
        <f>I35*1.95583</f>
        <v>138.86393000000001</v>
      </c>
      <c r="L35" s="94">
        <f>H35*K35</f>
        <v>138.86393000000001</v>
      </c>
    </row>
    <row r="36" spans="1:12" s="68" customFormat="1" ht="15.6" customHeight="1" x14ac:dyDescent="0.25">
      <c r="A36" s="118"/>
      <c r="B36" s="108"/>
      <c r="C36" s="42" t="s">
        <v>43</v>
      </c>
      <c r="D36" s="43" t="s">
        <v>8</v>
      </c>
      <c r="E36" s="44">
        <v>0</v>
      </c>
      <c r="F36" s="45"/>
      <c r="G36" s="46" t="s">
        <v>38</v>
      </c>
      <c r="H36" s="47">
        <f>E36</f>
        <v>0</v>
      </c>
      <c r="I36" s="74">
        <v>69</v>
      </c>
      <c r="J36" s="79">
        <f>H36*I36</f>
        <v>0</v>
      </c>
      <c r="K36" s="80">
        <f>I36*1.95583</f>
        <v>134.95227</v>
      </c>
      <c r="L36" s="94">
        <f>H36*K36</f>
        <v>0</v>
      </c>
    </row>
    <row r="37" spans="1:12" s="68" customFormat="1" ht="15.6" customHeight="1" x14ac:dyDescent="0.25">
      <c r="A37" s="118"/>
      <c r="B37" s="108"/>
      <c r="C37" s="42" t="s">
        <v>39</v>
      </c>
      <c r="D37" s="43" t="s">
        <v>8</v>
      </c>
      <c r="E37" s="44">
        <v>0</v>
      </c>
      <c r="F37" s="45"/>
      <c r="G37" s="46" t="s">
        <v>38</v>
      </c>
      <c r="H37" s="47">
        <f>E37</f>
        <v>0</v>
      </c>
      <c r="I37" s="74">
        <v>69</v>
      </c>
      <c r="J37" s="79">
        <f>H37*I37</f>
        <v>0</v>
      </c>
      <c r="K37" s="80">
        <f>I37*1.95583</f>
        <v>134.95227</v>
      </c>
      <c r="L37" s="94">
        <f>H37*K37</f>
        <v>0</v>
      </c>
    </row>
    <row r="38" spans="1:12" s="68" customFormat="1" ht="13.8" customHeight="1" x14ac:dyDescent="0.25">
      <c r="A38" s="118"/>
      <c r="B38" s="108"/>
      <c r="C38" s="54"/>
      <c r="D38" s="55" t="s">
        <v>40</v>
      </c>
      <c r="E38" s="44">
        <f>SUM(E35:E37)</f>
        <v>1</v>
      </c>
      <c r="F38" s="56"/>
      <c r="G38" s="46"/>
      <c r="H38" s="57">
        <f>SUM(H35:H37)</f>
        <v>1</v>
      </c>
      <c r="I38" s="75"/>
      <c r="J38" s="81">
        <f>SUM(J35:J37)</f>
        <v>71</v>
      </c>
      <c r="K38" s="82"/>
      <c r="L38" s="95">
        <f>SUM(L35:L37)</f>
        <v>138.86393000000001</v>
      </c>
    </row>
    <row r="39" spans="1:12" s="68" customFormat="1" ht="15.6" customHeight="1" x14ac:dyDescent="0.25">
      <c r="A39" s="118"/>
      <c r="B39" s="108"/>
      <c r="C39" s="42" t="s">
        <v>37</v>
      </c>
      <c r="D39" s="61" t="s">
        <v>41</v>
      </c>
      <c r="E39" s="44">
        <v>1</v>
      </c>
      <c r="F39" s="62">
        <v>0.6</v>
      </c>
      <c r="G39" s="46" t="s">
        <v>42</v>
      </c>
      <c r="H39" s="47">
        <f>ROUND(E39/F39,0)</f>
        <v>2</v>
      </c>
      <c r="I39" s="75">
        <v>40</v>
      </c>
      <c r="J39" s="79">
        <f>H39*I39</f>
        <v>80</v>
      </c>
      <c r="K39" s="80">
        <f>I39*1.95583</f>
        <v>78.233199999999997</v>
      </c>
      <c r="L39" s="94">
        <f>H39*K39</f>
        <v>156.46639999999999</v>
      </c>
    </row>
    <row r="40" spans="1:12" s="68" customFormat="1" ht="15.6" x14ac:dyDescent="0.25">
      <c r="A40" s="118"/>
      <c r="B40" s="108"/>
      <c r="C40" s="42" t="s">
        <v>43</v>
      </c>
      <c r="D40" s="61" t="s">
        <v>41</v>
      </c>
      <c r="E40" s="44">
        <v>0</v>
      </c>
      <c r="F40" s="62">
        <v>0.6</v>
      </c>
      <c r="G40" s="46" t="s">
        <v>42</v>
      </c>
      <c r="H40" s="47">
        <f>ROUND(E40/F40,0)</f>
        <v>0</v>
      </c>
      <c r="I40" s="75">
        <v>40</v>
      </c>
      <c r="J40" s="79">
        <f>H40*I40</f>
        <v>0</v>
      </c>
      <c r="K40" s="80">
        <f>I40*1.95583</f>
        <v>78.233199999999997</v>
      </c>
      <c r="L40" s="94">
        <f>H40*K40</f>
        <v>0</v>
      </c>
    </row>
    <row r="41" spans="1:12" s="68" customFormat="1" ht="15.6" x14ac:dyDescent="0.25">
      <c r="A41" s="118"/>
      <c r="B41" s="108"/>
      <c r="C41" s="42" t="s">
        <v>39</v>
      </c>
      <c r="D41" s="61" t="s">
        <v>41</v>
      </c>
      <c r="E41" s="44">
        <v>0</v>
      </c>
      <c r="F41" s="62">
        <v>0.6</v>
      </c>
      <c r="G41" s="46" t="s">
        <v>42</v>
      </c>
      <c r="H41" s="47">
        <f>ROUND(E41/F41,0)</f>
        <v>0</v>
      </c>
      <c r="I41" s="75">
        <v>35</v>
      </c>
      <c r="J41" s="79">
        <f>H41*I41</f>
        <v>0</v>
      </c>
      <c r="K41" s="80">
        <f>I41*1.95583</f>
        <v>68.454049999999995</v>
      </c>
      <c r="L41" s="94">
        <f>H41*K41</f>
        <v>0</v>
      </c>
    </row>
    <row r="42" spans="1:12" s="68" customFormat="1" ht="13.2" customHeight="1" x14ac:dyDescent="0.25">
      <c r="A42" s="118"/>
      <c r="B42" s="108"/>
      <c r="C42" s="54"/>
      <c r="D42" s="55" t="s">
        <v>40</v>
      </c>
      <c r="E42" s="44">
        <f>SUM(E39:E41)</f>
        <v>1</v>
      </c>
      <c r="F42" s="56"/>
      <c r="G42" s="46"/>
      <c r="H42" s="57">
        <f>SUM(H39:H41)</f>
        <v>2</v>
      </c>
      <c r="I42" s="75"/>
      <c r="J42" s="81">
        <f>SUM(J39:J41)</f>
        <v>80</v>
      </c>
      <c r="K42" s="82"/>
      <c r="L42" s="95">
        <f>SUM(L39:L41)</f>
        <v>156.46639999999999</v>
      </c>
    </row>
    <row r="43" spans="1:12" s="68" customFormat="1" ht="14.4" customHeight="1" x14ac:dyDescent="0.3">
      <c r="A43" s="118"/>
      <c r="B43" s="109"/>
      <c r="C43" s="110" t="s">
        <v>58</v>
      </c>
      <c r="D43" s="111"/>
      <c r="E43" s="63">
        <f>SUM(E34,E42,E38)</f>
        <v>3</v>
      </c>
      <c r="F43" s="64"/>
      <c r="G43" s="105"/>
      <c r="H43" s="106"/>
      <c r="I43" s="75"/>
      <c r="J43" s="83">
        <f>SUM(J34,J42,J38)</f>
        <v>227</v>
      </c>
      <c r="K43" s="82"/>
      <c r="L43" s="96">
        <f>SUM(L34,L42,L38)</f>
        <v>443.97340999999994</v>
      </c>
    </row>
    <row r="44" spans="1:12" s="68" customFormat="1" ht="15.6" customHeight="1" x14ac:dyDescent="0.25">
      <c r="A44" s="118"/>
      <c r="B44" s="107" t="s">
        <v>59</v>
      </c>
      <c r="C44" s="42" t="s">
        <v>37</v>
      </c>
      <c r="D44" s="43" t="s">
        <v>7</v>
      </c>
      <c r="E44" s="44">
        <v>0</v>
      </c>
      <c r="F44" s="45"/>
      <c r="G44" s="46" t="s">
        <v>38</v>
      </c>
      <c r="H44" s="47">
        <f>E44</f>
        <v>0</v>
      </c>
      <c r="I44" s="74">
        <v>76</v>
      </c>
      <c r="J44" s="77">
        <f>H44*I44</f>
        <v>0</v>
      </c>
      <c r="K44" s="78">
        <f>I44*1.95583</f>
        <v>148.64308</v>
      </c>
      <c r="L44" s="93">
        <f>H44*K44</f>
        <v>0</v>
      </c>
    </row>
    <row r="45" spans="1:12" s="68" customFormat="1" ht="15.6" x14ac:dyDescent="0.25">
      <c r="A45" s="118"/>
      <c r="B45" s="108"/>
      <c r="C45" s="42" t="s">
        <v>43</v>
      </c>
      <c r="D45" s="43" t="s">
        <v>7</v>
      </c>
      <c r="E45" s="44">
        <v>0</v>
      </c>
      <c r="F45" s="45"/>
      <c r="G45" s="46" t="s">
        <v>38</v>
      </c>
      <c r="H45" s="47">
        <f>E45</f>
        <v>0</v>
      </c>
      <c r="I45" s="74">
        <v>71</v>
      </c>
      <c r="J45" s="79">
        <f>H45*I45</f>
        <v>0</v>
      </c>
      <c r="K45" s="80">
        <f>I45*1.95583</f>
        <v>138.86393000000001</v>
      </c>
      <c r="L45" s="94">
        <f>H45*K45</f>
        <v>0</v>
      </c>
    </row>
    <row r="46" spans="1:12" s="68" customFormat="1" ht="13.2" customHeight="1" x14ac:dyDescent="0.25">
      <c r="A46" s="118"/>
      <c r="B46" s="108"/>
      <c r="C46" s="54"/>
      <c r="D46" s="55" t="s">
        <v>40</v>
      </c>
      <c r="E46" s="44">
        <f>SUM(E44:E45)</f>
        <v>0</v>
      </c>
      <c r="F46" s="56"/>
      <c r="G46" s="46"/>
      <c r="H46" s="57">
        <f>SUM(H44:H45)</f>
        <v>0</v>
      </c>
      <c r="I46" s="75"/>
      <c r="J46" s="81">
        <f>SUM(J44:J45)</f>
        <v>0</v>
      </c>
      <c r="K46" s="82"/>
      <c r="L46" s="95">
        <f>SUM(L44:L45)</f>
        <v>0</v>
      </c>
    </row>
    <row r="47" spans="1:12" s="68" customFormat="1" ht="15.6" x14ac:dyDescent="0.25">
      <c r="A47" s="118"/>
      <c r="B47" s="108"/>
      <c r="C47" s="42" t="s">
        <v>37</v>
      </c>
      <c r="D47" s="43" t="s">
        <v>8</v>
      </c>
      <c r="E47" s="44">
        <v>29</v>
      </c>
      <c r="F47" s="45"/>
      <c r="G47" s="46" t="s">
        <v>38</v>
      </c>
      <c r="H47" s="47">
        <f>E47</f>
        <v>29</v>
      </c>
      <c r="I47" s="74">
        <v>71</v>
      </c>
      <c r="J47" s="79">
        <f>H47*I47</f>
        <v>2059</v>
      </c>
      <c r="K47" s="80">
        <f>I47*1.95583</f>
        <v>138.86393000000001</v>
      </c>
      <c r="L47" s="94">
        <f>H47*K47</f>
        <v>4027.0539700000004</v>
      </c>
    </row>
    <row r="48" spans="1:12" s="68" customFormat="1" ht="15.6" customHeight="1" x14ac:dyDescent="0.25">
      <c r="A48" s="118"/>
      <c r="B48" s="108"/>
      <c r="C48" s="42" t="s">
        <v>43</v>
      </c>
      <c r="D48" s="43" t="s">
        <v>8</v>
      </c>
      <c r="E48" s="44">
        <v>0</v>
      </c>
      <c r="F48" s="45"/>
      <c r="G48" s="46" t="s">
        <v>38</v>
      </c>
      <c r="H48" s="47">
        <f>E48</f>
        <v>0</v>
      </c>
      <c r="I48" s="74">
        <v>69</v>
      </c>
      <c r="J48" s="79">
        <f>H48*I48</f>
        <v>0</v>
      </c>
      <c r="K48" s="80">
        <f>I48*1.95583</f>
        <v>134.95227</v>
      </c>
      <c r="L48" s="94">
        <f>H48*K48</f>
        <v>0</v>
      </c>
    </row>
    <row r="49" spans="1:12" s="68" customFormat="1" ht="13.8" customHeight="1" x14ac:dyDescent="0.25">
      <c r="A49" s="118"/>
      <c r="B49" s="108"/>
      <c r="C49" s="54"/>
      <c r="D49" s="55" t="s">
        <v>40</v>
      </c>
      <c r="E49" s="44">
        <f>SUM(E47:E48)</f>
        <v>29</v>
      </c>
      <c r="F49" s="56"/>
      <c r="G49" s="46"/>
      <c r="H49" s="57">
        <f>SUM(H47:H48)</f>
        <v>29</v>
      </c>
      <c r="I49" s="75"/>
      <c r="J49" s="81">
        <f>SUM(J47:J48)</f>
        <v>2059</v>
      </c>
      <c r="K49" s="82"/>
      <c r="L49" s="95">
        <f>SUM(L47:L48)</f>
        <v>4027.0539700000004</v>
      </c>
    </row>
    <row r="50" spans="1:12" s="68" customFormat="1" ht="15.6" customHeight="1" x14ac:dyDescent="0.25">
      <c r="A50" s="118"/>
      <c r="B50" s="108"/>
      <c r="C50" s="42" t="s">
        <v>37</v>
      </c>
      <c r="D50" s="61" t="s">
        <v>41</v>
      </c>
      <c r="E50" s="44">
        <v>29</v>
      </c>
      <c r="F50" s="62">
        <v>0.6</v>
      </c>
      <c r="G50" s="46" t="s">
        <v>42</v>
      </c>
      <c r="H50" s="47">
        <f>ROUND(E50/F50,0)</f>
        <v>48</v>
      </c>
      <c r="I50" s="75">
        <v>40</v>
      </c>
      <c r="J50" s="79">
        <f>H50*I50</f>
        <v>1920</v>
      </c>
      <c r="K50" s="80">
        <f>I50*1.95583</f>
        <v>78.233199999999997</v>
      </c>
      <c r="L50" s="94">
        <f>H50*K50</f>
        <v>3755.1935999999996</v>
      </c>
    </row>
    <row r="51" spans="1:12" s="68" customFormat="1" ht="15.6" x14ac:dyDescent="0.25">
      <c r="A51" s="118"/>
      <c r="B51" s="108"/>
      <c r="C51" s="42" t="s">
        <v>43</v>
      </c>
      <c r="D51" s="61" t="s">
        <v>41</v>
      </c>
      <c r="E51" s="44">
        <v>1</v>
      </c>
      <c r="F51" s="62">
        <v>0.65</v>
      </c>
      <c r="G51" s="46" t="s">
        <v>42</v>
      </c>
      <c r="H51" s="47">
        <f>ROUND(E51/F51,0)</f>
        <v>2</v>
      </c>
      <c r="I51" s="75">
        <v>40</v>
      </c>
      <c r="J51" s="79">
        <f>H51*I51</f>
        <v>80</v>
      </c>
      <c r="K51" s="80">
        <f>I51*1.95583</f>
        <v>78.233199999999997</v>
      </c>
      <c r="L51" s="94">
        <f>H51*K51</f>
        <v>156.46639999999999</v>
      </c>
    </row>
    <row r="52" spans="1:12" s="68" customFormat="1" ht="13.2" customHeight="1" x14ac:dyDescent="0.25">
      <c r="A52" s="118"/>
      <c r="B52" s="108"/>
      <c r="C52" s="54"/>
      <c r="D52" s="55" t="s">
        <v>40</v>
      </c>
      <c r="E52" s="44">
        <f>SUM(E50:E51)</f>
        <v>30</v>
      </c>
      <c r="F52" s="56"/>
      <c r="G52" s="46"/>
      <c r="H52" s="57">
        <f>SUM(H50:H51)</f>
        <v>50</v>
      </c>
      <c r="I52" s="75"/>
      <c r="J52" s="81">
        <f>SUM(J50:J51)</f>
        <v>2000</v>
      </c>
      <c r="K52" s="82"/>
      <c r="L52" s="95">
        <f>SUM(L50:L51)</f>
        <v>3911.6599999999994</v>
      </c>
    </row>
    <row r="53" spans="1:12" s="68" customFormat="1" ht="14.4" customHeight="1" x14ac:dyDescent="0.3">
      <c r="A53" s="118"/>
      <c r="B53" s="109"/>
      <c r="C53" s="110" t="s">
        <v>60</v>
      </c>
      <c r="D53" s="111"/>
      <c r="E53" s="63">
        <f>SUM(E46,E52,E49)</f>
        <v>59</v>
      </c>
      <c r="F53" s="64"/>
      <c r="G53" s="105"/>
      <c r="H53" s="106"/>
      <c r="I53" s="75"/>
      <c r="J53" s="83">
        <f>SUM(J46,J52,J49)</f>
        <v>4059</v>
      </c>
      <c r="K53" s="82"/>
      <c r="L53" s="96">
        <f>SUM(L46,L52,L49)</f>
        <v>7938.7139699999998</v>
      </c>
    </row>
    <row r="54" spans="1:12" s="68" customFormat="1" ht="15.6" customHeight="1" x14ac:dyDescent="0.25">
      <c r="A54" s="118"/>
      <c r="B54" s="107" t="s">
        <v>61</v>
      </c>
      <c r="C54" s="42" t="s">
        <v>43</v>
      </c>
      <c r="D54" s="43" t="s">
        <v>7</v>
      </c>
      <c r="E54" s="44">
        <v>2</v>
      </c>
      <c r="F54" s="45"/>
      <c r="G54" s="46" t="s">
        <v>38</v>
      </c>
      <c r="H54" s="47">
        <f>E54</f>
        <v>2</v>
      </c>
      <c r="I54" s="74">
        <v>71</v>
      </c>
      <c r="J54" s="77">
        <f>H54*I54</f>
        <v>142</v>
      </c>
      <c r="K54" s="78">
        <f>I54*1.95583</f>
        <v>138.86393000000001</v>
      </c>
      <c r="L54" s="93">
        <f>H54*K54</f>
        <v>277.72786000000002</v>
      </c>
    </row>
    <row r="55" spans="1:12" s="68" customFormat="1" ht="15.6" x14ac:dyDescent="0.25">
      <c r="A55" s="118"/>
      <c r="B55" s="108"/>
      <c r="C55" s="42" t="s">
        <v>37</v>
      </c>
      <c r="D55" s="43" t="s">
        <v>7</v>
      </c>
      <c r="E55" s="44">
        <v>6</v>
      </c>
      <c r="F55" s="45"/>
      <c r="G55" s="46" t="s">
        <v>38</v>
      </c>
      <c r="H55" s="47">
        <f>E55</f>
        <v>6</v>
      </c>
      <c r="I55" s="74">
        <v>76</v>
      </c>
      <c r="J55" s="79">
        <f>H55*I55</f>
        <v>456</v>
      </c>
      <c r="K55" s="80">
        <f>I55*1.95583</f>
        <v>148.64308</v>
      </c>
      <c r="L55" s="94">
        <f>H55*K55</f>
        <v>891.85847999999999</v>
      </c>
    </row>
    <row r="56" spans="1:12" s="68" customFormat="1" ht="15.6" x14ac:dyDescent="0.25">
      <c r="A56" s="118"/>
      <c r="B56" s="108"/>
      <c r="C56" s="42" t="s">
        <v>39</v>
      </c>
      <c r="D56" s="43" t="s">
        <v>7</v>
      </c>
      <c r="E56" s="44">
        <v>4</v>
      </c>
      <c r="F56" s="45"/>
      <c r="G56" s="46" t="s">
        <v>38</v>
      </c>
      <c r="H56" s="47">
        <f>E56</f>
        <v>4</v>
      </c>
      <c r="I56" s="74">
        <v>74</v>
      </c>
      <c r="J56" s="79">
        <f>H56*I56</f>
        <v>296</v>
      </c>
      <c r="K56" s="80">
        <f>I56*1.95583</f>
        <v>144.73141999999999</v>
      </c>
      <c r="L56" s="94">
        <f>H56*K56</f>
        <v>578.92567999999994</v>
      </c>
    </row>
    <row r="57" spans="1:12" s="68" customFormat="1" ht="13.2" customHeight="1" x14ac:dyDescent="0.25">
      <c r="A57" s="118"/>
      <c r="B57" s="108"/>
      <c r="C57" s="54"/>
      <c r="D57" s="55" t="s">
        <v>40</v>
      </c>
      <c r="E57" s="44">
        <f>SUM(E54:E56)</f>
        <v>12</v>
      </c>
      <c r="F57" s="56"/>
      <c r="G57" s="46"/>
      <c r="H57" s="57">
        <f>SUM(H54:H56)</f>
        <v>12</v>
      </c>
      <c r="I57" s="75"/>
      <c r="J57" s="81">
        <f>SUM(J54:J56)</f>
        <v>894</v>
      </c>
      <c r="K57" s="82"/>
      <c r="L57" s="95">
        <f>SUM(L54:L56)</f>
        <v>1748.5120200000001</v>
      </c>
    </row>
    <row r="58" spans="1:12" s="68" customFormat="1" ht="15.6" x14ac:dyDescent="0.25">
      <c r="A58" s="118"/>
      <c r="B58" s="108"/>
      <c r="C58" s="42" t="s">
        <v>43</v>
      </c>
      <c r="D58" s="43" t="s">
        <v>8</v>
      </c>
      <c r="E58" s="44">
        <v>13</v>
      </c>
      <c r="F58" s="45"/>
      <c r="G58" s="46" t="s">
        <v>38</v>
      </c>
      <c r="H58" s="47">
        <f>E58</f>
        <v>13</v>
      </c>
      <c r="I58" s="74">
        <v>69</v>
      </c>
      <c r="J58" s="79">
        <f>H58*I58</f>
        <v>897</v>
      </c>
      <c r="K58" s="80">
        <f>I58*1.95583</f>
        <v>134.95227</v>
      </c>
      <c r="L58" s="94">
        <f>H58*K58</f>
        <v>1754.37951</v>
      </c>
    </row>
    <row r="59" spans="1:12" s="68" customFormat="1" ht="15.6" customHeight="1" x14ac:dyDescent="0.25">
      <c r="A59" s="118"/>
      <c r="B59" s="108"/>
      <c r="C59" s="42" t="s">
        <v>37</v>
      </c>
      <c r="D59" s="43" t="s">
        <v>8</v>
      </c>
      <c r="E59" s="44">
        <v>15</v>
      </c>
      <c r="F59" s="45"/>
      <c r="G59" s="46" t="s">
        <v>38</v>
      </c>
      <c r="H59" s="47">
        <f>E59</f>
        <v>15</v>
      </c>
      <c r="I59" s="74">
        <v>71</v>
      </c>
      <c r="J59" s="79">
        <f>H59*I59</f>
        <v>1065</v>
      </c>
      <c r="K59" s="80">
        <f>I59*1.95583</f>
        <v>138.86393000000001</v>
      </c>
      <c r="L59" s="94">
        <f>H59*K59</f>
        <v>2082.9589500000002</v>
      </c>
    </row>
    <row r="60" spans="1:12" s="68" customFormat="1" ht="15.6" customHeight="1" x14ac:dyDescent="0.25">
      <c r="A60" s="118"/>
      <c r="B60" s="108"/>
      <c r="C60" s="42" t="s">
        <v>39</v>
      </c>
      <c r="D60" s="43" t="s">
        <v>8</v>
      </c>
      <c r="E60" s="44">
        <v>21</v>
      </c>
      <c r="F60" s="45"/>
      <c r="G60" s="46" t="s">
        <v>38</v>
      </c>
      <c r="H60" s="47">
        <f>E60</f>
        <v>21</v>
      </c>
      <c r="I60" s="74">
        <v>69</v>
      </c>
      <c r="J60" s="79">
        <f>H60*I60</f>
        <v>1449</v>
      </c>
      <c r="K60" s="80">
        <f>I60*1.95583</f>
        <v>134.95227</v>
      </c>
      <c r="L60" s="94">
        <f>H60*K60</f>
        <v>2833.9976699999997</v>
      </c>
    </row>
    <row r="61" spans="1:12" s="68" customFormat="1" ht="13.8" customHeight="1" x14ac:dyDescent="0.25">
      <c r="A61" s="118"/>
      <c r="B61" s="108"/>
      <c r="C61" s="54"/>
      <c r="D61" s="55" t="s">
        <v>40</v>
      </c>
      <c r="E61" s="44">
        <f>SUM(E58:E60)</f>
        <v>49</v>
      </c>
      <c r="F61" s="56"/>
      <c r="G61" s="46"/>
      <c r="H61" s="57">
        <f>SUM(H58:H60)</f>
        <v>49</v>
      </c>
      <c r="I61" s="75"/>
      <c r="J61" s="81">
        <f>SUM(J58:J60)</f>
        <v>3411</v>
      </c>
      <c r="K61" s="82"/>
      <c r="L61" s="95">
        <f>SUM(L58:L60)</f>
        <v>6671.3361299999997</v>
      </c>
    </row>
    <row r="62" spans="1:12" s="68" customFormat="1" ht="15.6" customHeight="1" x14ac:dyDescent="0.25">
      <c r="A62" s="118"/>
      <c r="B62" s="108"/>
      <c r="C62" s="42" t="s">
        <v>43</v>
      </c>
      <c r="D62" s="61" t="s">
        <v>41</v>
      </c>
      <c r="E62" s="44">
        <v>14</v>
      </c>
      <c r="F62" s="62">
        <v>0.6</v>
      </c>
      <c r="G62" s="46" t="s">
        <v>42</v>
      </c>
      <c r="H62" s="47">
        <f>ROUND(E62/F62,0)</f>
        <v>23</v>
      </c>
      <c r="I62" s="75">
        <v>40</v>
      </c>
      <c r="J62" s="79">
        <f>H62*I62</f>
        <v>920</v>
      </c>
      <c r="K62" s="80">
        <f>I62*1.95583</f>
        <v>78.233199999999997</v>
      </c>
      <c r="L62" s="94">
        <f>H62*K62</f>
        <v>1799.3635999999999</v>
      </c>
    </row>
    <row r="63" spans="1:12" s="68" customFormat="1" ht="15.6" x14ac:dyDescent="0.25">
      <c r="A63" s="118"/>
      <c r="B63" s="108"/>
      <c r="C63" s="42" t="s">
        <v>37</v>
      </c>
      <c r="D63" s="61" t="s">
        <v>41</v>
      </c>
      <c r="E63" s="44">
        <v>15</v>
      </c>
      <c r="F63" s="62">
        <v>0.6</v>
      </c>
      <c r="G63" s="46" t="s">
        <v>42</v>
      </c>
      <c r="H63" s="47">
        <f>ROUND(E63/F63,0)</f>
        <v>25</v>
      </c>
      <c r="I63" s="75">
        <v>40</v>
      </c>
      <c r="J63" s="79">
        <f>H63*I63</f>
        <v>1000</v>
      </c>
      <c r="K63" s="80">
        <f>I63*1.95583</f>
        <v>78.233199999999997</v>
      </c>
      <c r="L63" s="94">
        <f>H63*K63</f>
        <v>1955.83</v>
      </c>
    </row>
    <row r="64" spans="1:12" s="68" customFormat="1" ht="15.6" x14ac:dyDescent="0.25">
      <c r="A64" s="118"/>
      <c r="B64" s="108"/>
      <c r="C64" s="42" t="s">
        <v>39</v>
      </c>
      <c r="D64" s="61" t="s">
        <v>41</v>
      </c>
      <c r="E64" s="44">
        <v>21</v>
      </c>
      <c r="F64" s="62">
        <v>0.6</v>
      </c>
      <c r="G64" s="46" t="s">
        <v>42</v>
      </c>
      <c r="H64" s="47">
        <f>ROUND(E64/F64,0)</f>
        <v>35</v>
      </c>
      <c r="I64" s="75">
        <v>35</v>
      </c>
      <c r="J64" s="79">
        <f>H64*I64</f>
        <v>1225</v>
      </c>
      <c r="K64" s="80">
        <f>I64*1.95583</f>
        <v>68.454049999999995</v>
      </c>
      <c r="L64" s="94">
        <f>H64*K64</f>
        <v>2395.8917499999998</v>
      </c>
    </row>
    <row r="65" spans="1:12" s="68" customFormat="1" ht="13.2" customHeight="1" x14ac:dyDescent="0.25">
      <c r="A65" s="118"/>
      <c r="B65" s="108"/>
      <c r="C65" s="54"/>
      <c r="D65" s="55" t="s">
        <v>40</v>
      </c>
      <c r="E65" s="44">
        <f>SUM(E62:E64)</f>
        <v>50</v>
      </c>
      <c r="F65" s="56"/>
      <c r="G65" s="46"/>
      <c r="H65" s="57">
        <f>SUM(H62:H64)</f>
        <v>83</v>
      </c>
      <c r="I65" s="75"/>
      <c r="J65" s="81">
        <f>SUM(J62:J64)</f>
        <v>3145</v>
      </c>
      <c r="K65" s="82"/>
      <c r="L65" s="95">
        <f>SUM(L62:L64)</f>
        <v>6151.0853499999994</v>
      </c>
    </row>
    <row r="66" spans="1:12" s="68" customFormat="1" ht="14.4" customHeight="1" x14ac:dyDescent="0.3">
      <c r="A66" s="118"/>
      <c r="B66" s="109"/>
      <c r="C66" s="110" t="s">
        <v>62</v>
      </c>
      <c r="D66" s="111"/>
      <c r="E66" s="63">
        <f>SUM(E57,E65,E61)</f>
        <v>111</v>
      </c>
      <c r="F66" s="64"/>
      <c r="G66" s="105"/>
      <c r="H66" s="106"/>
      <c r="I66" s="75"/>
      <c r="J66" s="83">
        <f>SUM(J57,J65,J61)</f>
        <v>7450</v>
      </c>
      <c r="K66" s="82"/>
      <c r="L66" s="96">
        <f>SUM(L57,L65,L61)</f>
        <v>14570.933499999999</v>
      </c>
    </row>
    <row r="67" spans="1:12" s="68" customFormat="1" ht="15.6" customHeight="1" x14ac:dyDescent="0.25">
      <c r="A67" s="118"/>
      <c r="B67" s="107" t="s">
        <v>63</v>
      </c>
      <c r="C67" s="42" t="s">
        <v>43</v>
      </c>
      <c r="D67" s="43" t="s">
        <v>7</v>
      </c>
      <c r="E67" s="44">
        <v>1</v>
      </c>
      <c r="F67" s="45"/>
      <c r="G67" s="46" t="s">
        <v>38</v>
      </c>
      <c r="H67" s="47">
        <f>E67</f>
        <v>1</v>
      </c>
      <c r="I67" s="74">
        <v>71</v>
      </c>
      <c r="J67" s="77">
        <f>H67*I67</f>
        <v>71</v>
      </c>
      <c r="K67" s="78">
        <f>I67*1.95583</f>
        <v>138.86393000000001</v>
      </c>
      <c r="L67" s="93">
        <f>H67*K67</f>
        <v>138.86393000000001</v>
      </c>
    </row>
    <row r="68" spans="1:12" s="68" customFormat="1" ht="15.6" x14ac:dyDescent="0.25">
      <c r="A68" s="118"/>
      <c r="B68" s="108"/>
      <c r="C68" s="42" t="s">
        <v>39</v>
      </c>
      <c r="D68" s="43" t="s">
        <v>7</v>
      </c>
      <c r="E68" s="44">
        <v>6</v>
      </c>
      <c r="F68" s="45"/>
      <c r="G68" s="46" t="s">
        <v>38</v>
      </c>
      <c r="H68" s="47">
        <f>E68</f>
        <v>6</v>
      </c>
      <c r="I68" s="74">
        <v>74</v>
      </c>
      <c r="J68" s="79">
        <f>H68*I68</f>
        <v>444</v>
      </c>
      <c r="K68" s="80">
        <f>I68*1.95583</f>
        <v>144.73141999999999</v>
      </c>
      <c r="L68" s="94">
        <f>H68*K68</f>
        <v>868.38851999999997</v>
      </c>
    </row>
    <row r="69" spans="1:12" s="68" customFormat="1" ht="15.6" x14ac:dyDescent="0.25">
      <c r="A69" s="118"/>
      <c r="B69" s="108"/>
      <c r="C69" s="42" t="s">
        <v>52</v>
      </c>
      <c r="D69" s="43" t="s">
        <v>7</v>
      </c>
      <c r="E69" s="44">
        <v>0</v>
      </c>
      <c r="F69" s="45"/>
      <c r="G69" s="46" t="s">
        <v>38</v>
      </c>
      <c r="H69" s="47">
        <f>E69</f>
        <v>0</v>
      </c>
      <c r="I69" s="74">
        <v>97</v>
      </c>
      <c r="J69" s="79">
        <f>H69*I69</f>
        <v>0</v>
      </c>
      <c r="K69" s="80">
        <f>I69*1.95583</f>
        <v>189.71550999999999</v>
      </c>
      <c r="L69" s="94">
        <f>H69*K69</f>
        <v>0</v>
      </c>
    </row>
    <row r="70" spans="1:12" s="68" customFormat="1" ht="15.6" x14ac:dyDescent="0.25">
      <c r="A70" s="118"/>
      <c r="B70" s="108"/>
      <c r="C70" s="42" t="s">
        <v>50</v>
      </c>
      <c r="D70" s="43" t="s">
        <v>7</v>
      </c>
      <c r="E70" s="44">
        <v>0</v>
      </c>
      <c r="F70" s="45"/>
      <c r="G70" s="46" t="s">
        <v>38</v>
      </c>
      <c r="H70" s="47">
        <f>E70</f>
        <v>0</v>
      </c>
      <c r="I70" s="74">
        <v>74</v>
      </c>
      <c r="J70" s="79">
        <f>H70*I70</f>
        <v>0</v>
      </c>
      <c r="K70" s="80">
        <f>I70*1.95583</f>
        <v>144.73141999999999</v>
      </c>
      <c r="L70" s="94">
        <f>H70*K70</f>
        <v>0</v>
      </c>
    </row>
    <row r="71" spans="1:12" s="68" customFormat="1" ht="13.2" customHeight="1" x14ac:dyDescent="0.25">
      <c r="A71" s="118"/>
      <c r="B71" s="108"/>
      <c r="C71" s="54"/>
      <c r="D71" s="55" t="s">
        <v>40</v>
      </c>
      <c r="E71" s="44">
        <f>SUM(E67:E70)</f>
        <v>7</v>
      </c>
      <c r="F71" s="56"/>
      <c r="G71" s="46"/>
      <c r="H71" s="57">
        <f>SUM(H67:H70)</f>
        <v>7</v>
      </c>
      <c r="I71" s="75"/>
      <c r="J71" s="81">
        <f>SUM(J67:J70)</f>
        <v>515</v>
      </c>
      <c r="K71" s="82"/>
      <c r="L71" s="95">
        <f>SUM(L67:L70)</f>
        <v>1007.25245</v>
      </c>
    </row>
    <row r="72" spans="1:12" s="68" customFormat="1" ht="15.6" x14ac:dyDescent="0.25">
      <c r="A72" s="118"/>
      <c r="B72" s="108"/>
      <c r="C72" s="42" t="s">
        <v>43</v>
      </c>
      <c r="D72" s="43" t="s">
        <v>8</v>
      </c>
      <c r="E72" s="44">
        <v>117</v>
      </c>
      <c r="F72" s="45"/>
      <c r="G72" s="46" t="s">
        <v>38</v>
      </c>
      <c r="H72" s="47">
        <f>E72</f>
        <v>117</v>
      </c>
      <c r="I72" s="74">
        <v>69</v>
      </c>
      <c r="J72" s="79">
        <f>H72*I72</f>
        <v>8073</v>
      </c>
      <c r="K72" s="80">
        <f>I72*1.95583</f>
        <v>134.95227</v>
      </c>
      <c r="L72" s="94">
        <f>H72*K72</f>
        <v>15789.415590000001</v>
      </c>
    </row>
    <row r="73" spans="1:12" s="68" customFormat="1" ht="15.6" customHeight="1" x14ac:dyDescent="0.25">
      <c r="A73" s="118"/>
      <c r="B73" s="108"/>
      <c r="C73" s="42" t="s">
        <v>39</v>
      </c>
      <c r="D73" s="43" t="s">
        <v>8</v>
      </c>
      <c r="E73" s="44">
        <v>76</v>
      </c>
      <c r="F73" s="45"/>
      <c r="G73" s="46" t="s">
        <v>38</v>
      </c>
      <c r="H73" s="47">
        <f>E73</f>
        <v>76</v>
      </c>
      <c r="I73" s="74">
        <v>69</v>
      </c>
      <c r="J73" s="79">
        <f>H73*I73</f>
        <v>5244</v>
      </c>
      <c r="K73" s="80">
        <f>I73*1.95583</f>
        <v>134.95227</v>
      </c>
      <c r="L73" s="94">
        <f>H73*K73</f>
        <v>10256.372520000001</v>
      </c>
    </row>
    <row r="74" spans="1:12" s="68" customFormat="1" ht="15.6" customHeight="1" x14ac:dyDescent="0.25">
      <c r="A74" s="118"/>
      <c r="B74" s="108"/>
      <c r="C74" s="42" t="s">
        <v>52</v>
      </c>
      <c r="D74" s="43" t="s">
        <v>8</v>
      </c>
      <c r="E74" s="44">
        <v>0</v>
      </c>
      <c r="F74" s="45"/>
      <c r="G74" s="46" t="s">
        <v>38</v>
      </c>
      <c r="H74" s="47">
        <f>E74</f>
        <v>0</v>
      </c>
      <c r="I74" s="74">
        <v>81</v>
      </c>
      <c r="J74" s="79">
        <f>H74*I74</f>
        <v>0</v>
      </c>
      <c r="K74" s="80">
        <f>I74*1.95583</f>
        <v>158.42222999999998</v>
      </c>
      <c r="L74" s="94">
        <f>H74*K74</f>
        <v>0</v>
      </c>
    </row>
    <row r="75" spans="1:12" s="68" customFormat="1" ht="15.6" customHeight="1" x14ac:dyDescent="0.25">
      <c r="A75" s="118"/>
      <c r="B75" s="108"/>
      <c r="C75" s="42" t="s">
        <v>50</v>
      </c>
      <c r="D75" s="43" t="s">
        <v>8</v>
      </c>
      <c r="E75" s="44">
        <v>0</v>
      </c>
      <c r="F75" s="45"/>
      <c r="G75" s="46" t="s">
        <v>38</v>
      </c>
      <c r="H75" s="47">
        <f>E75</f>
        <v>0</v>
      </c>
      <c r="I75" s="74">
        <v>69</v>
      </c>
      <c r="J75" s="79">
        <f>H75*I75</f>
        <v>0</v>
      </c>
      <c r="K75" s="80">
        <f>I75*1.95583</f>
        <v>134.95227</v>
      </c>
      <c r="L75" s="94">
        <f>H75*K75</f>
        <v>0</v>
      </c>
    </row>
    <row r="76" spans="1:12" s="68" customFormat="1" ht="13.8" customHeight="1" x14ac:dyDescent="0.25">
      <c r="A76" s="118"/>
      <c r="B76" s="108"/>
      <c r="C76" s="54"/>
      <c r="D76" s="55" t="s">
        <v>40</v>
      </c>
      <c r="E76" s="44">
        <f>SUM(E72:E75)</f>
        <v>193</v>
      </c>
      <c r="F76" s="56"/>
      <c r="G76" s="46"/>
      <c r="H76" s="57">
        <f>SUM(H72:H75)</f>
        <v>193</v>
      </c>
      <c r="I76" s="75"/>
      <c r="J76" s="81">
        <f>SUM(J72:J75)</f>
        <v>13317</v>
      </c>
      <c r="K76" s="82"/>
      <c r="L76" s="95">
        <f>SUM(L72:L75)</f>
        <v>26045.788110000001</v>
      </c>
    </row>
    <row r="77" spans="1:12" s="68" customFormat="1" ht="15.6" customHeight="1" x14ac:dyDescent="0.25">
      <c r="A77" s="118"/>
      <c r="B77" s="108"/>
      <c r="C77" s="42" t="s">
        <v>43</v>
      </c>
      <c r="D77" s="61" t="s">
        <v>41</v>
      </c>
      <c r="E77" s="44">
        <v>117</v>
      </c>
      <c r="F77" s="62">
        <v>0.6</v>
      </c>
      <c r="G77" s="46" t="s">
        <v>42</v>
      </c>
      <c r="H77" s="47">
        <f>ROUND(E77/F77,0)</f>
        <v>195</v>
      </c>
      <c r="I77" s="75">
        <v>40</v>
      </c>
      <c r="J77" s="79">
        <f>H77*I77</f>
        <v>7800</v>
      </c>
      <c r="K77" s="80">
        <f>I77*1.95583</f>
        <v>78.233199999999997</v>
      </c>
      <c r="L77" s="94">
        <f>H77*K77</f>
        <v>15255.474</v>
      </c>
    </row>
    <row r="78" spans="1:12" s="68" customFormat="1" ht="15.6" x14ac:dyDescent="0.25">
      <c r="A78" s="118"/>
      <c r="B78" s="108"/>
      <c r="C78" s="42" t="s">
        <v>39</v>
      </c>
      <c r="D78" s="61" t="s">
        <v>41</v>
      </c>
      <c r="E78" s="44">
        <v>76</v>
      </c>
      <c r="F78" s="62">
        <v>0.6</v>
      </c>
      <c r="G78" s="46" t="s">
        <v>42</v>
      </c>
      <c r="H78" s="47">
        <f>ROUND(E78/F78,0)</f>
        <v>127</v>
      </c>
      <c r="I78" s="75">
        <v>35</v>
      </c>
      <c r="J78" s="79">
        <f>H78*I78</f>
        <v>4445</v>
      </c>
      <c r="K78" s="80">
        <f>I78*1.95583</f>
        <v>68.454049999999995</v>
      </c>
      <c r="L78" s="94">
        <f>H78*K78</f>
        <v>8693.6643499999991</v>
      </c>
    </row>
    <row r="79" spans="1:12" s="68" customFormat="1" ht="15.6" x14ac:dyDescent="0.25">
      <c r="A79" s="118"/>
      <c r="B79" s="108"/>
      <c r="C79" s="42" t="s">
        <v>52</v>
      </c>
      <c r="D79" s="61" t="s">
        <v>41</v>
      </c>
      <c r="E79" s="44">
        <v>0</v>
      </c>
      <c r="F79" s="62">
        <v>0.6</v>
      </c>
      <c r="G79" s="46" t="s">
        <v>42</v>
      </c>
      <c r="H79" s="47">
        <f>ROUND(E79/F79,0)</f>
        <v>0</v>
      </c>
      <c r="I79" s="75">
        <v>40</v>
      </c>
      <c r="J79" s="79">
        <f>H79*I79</f>
        <v>0</v>
      </c>
      <c r="K79" s="80">
        <f>I79*1.95583</f>
        <v>78.233199999999997</v>
      </c>
      <c r="L79" s="94">
        <f>H79*K79</f>
        <v>0</v>
      </c>
    </row>
    <row r="80" spans="1:12" s="68" customFormat="1" ht="15.6" x14ac:dyDescent="0.25">
      <c r="A80" s="118"/>
      <c r="B80" s="108"/>
      <c r="C80" s="42" t="s">
        <v>50</v>
      </c>
      <c r="D80" s="61" t="s">
        <v>41</v>
      </c>
      <c r="E80" s="44">
        <v>0</v>
      </c>
      <c r="F80" s="62">
        <v>0.6</v>
      </c>
      <c r="G80" s="46" t="s">
        <v>42</v>
      </c>
      <c r="H80" s="47">
        <f>ROUND(E80/F80,0)</f>
        <v>0</v>
      </c>
      <c r="I80" s="75">
        <v>40</v>
      </c>
      <c r="J80" s="79">
        <f>H80*I80</f>
        <v>0</v>
      </c>
      <c r="K80" s="80">
        <f>I80*1.95583</f>
        <v>78.233199999999997</v>
      </c>
      <c r="L80" s="94">
        <f>H80*K80</f>
        <v>0</v>
      </c>
    </row>
    <row r="81" spans="1:12" s="68" customFormat="1" ht="13.2" customHeight="1" x14ac:dyDescent="0.25">
      <c r="A81" s="118"/>
      <c r="B81" s="108"/>
      <c r="C81" s="54"/>
      <c r="D81" s="55" t="s">
        <v>40</v>
      </c>
      <c r="E81" s="44">
        <f>SUM(E77:E80)</f>
        <v>193</v>
      </c>
      <c r="F81" s="56"/>
      <c r="G81" s="46"/>
      <c r="H81" s="57">
        <f>SUM(H77:H80)</f>
        <v>322</v>
      </c>
      <c r="I81" s="75"/>
      <c r="J81" s="81">
        <f>SUM(J77:J80)</f>
        <v>12245</v>
      </c>
      <c r="K81" s="82"/>
      <c r="L81" s="95">
        <f>SUM(L77:L80)</f>
        <v>23949.138350000001</v>
      </c>
    </row>
    <row r="82" spans="1:12" s="68" customFormat="1" ht="14.4" customHeight="1" x14ac:dyDescent="0.3">
      <c r="A82" s="118"/>
      <c r="B82" s="109"/>
      <c r="C82" s="110" t="s">
        <v>64</v>
      </c>
      <c r="D82" s="111"/>
      <c r="E82" s="63">
        <f>SUM(E71,E81,E76)</f>
        <v>393</v>
      </c>
      <c r="F82" s="64"/>
      <c r="G82" s="105"/>
      <c r="H82" s="106"/>
      <c r="I82" s="75"/>
      <c r="J82" s="83">
        <f>SUM(J71,J81,J76)</f>
        <v>26077</v>
      </c>
      <c r="K82" s="82"/>
      <c r="L82" s="96">
        <f>SUM(L71,L81,L76)</f>
        <v>51002.178910000002</v>
      </c>
    </row>
    <row r="83" spans="1:12" s="68" customFormat="1" ht="15.6" customHeight="1" x14ac:dyDescent="0.25">
      <c r="A83" s="118"/>
      <c r="B83" s="107" t="s">
        <v>65</v>
      </c>
      <c r="C83" s="42" t="s">
        <v>37</v>
      </c>
      <c r="D83" s="43" t="s">
        <v>7</v>
      </c>
      <c r="E83" s="44">
        <v>2</v>
      </c>
      <c r="F83" s="45"/>
      <c r="G83" s="46" t="s">
        <v>38</v>
      </c>
      <c r="H83" s="47">
        <f>E83</f>
        <v>2</v>
      </c>
      <c r="I83" s="74">
        <v>76</v>
      </c>
      <c r="J83" s="77">
        <f>H83*I83</f>
        <v>152</v>
      </c>
      <c r="K83" s="78">
        <f>I83*1.95583</f>
        <v>148.64308</v>
      </c>
      <c r="L83" s="93">
        <f>H83*K83</f>
        <v>297.28616</v>
      </c>
    </row>
    <row r="84" spans="1:12" s="68" customFormat="1" ht="15.6" x14ac:dyDescent="0.25">
      <c r="A84" s="118"/>
      <c r="B84" s="108"/>
      <c r="C84" s="42" t="s">
        <v>43</v>
      </c>
      <c r="D84" s="43" t="s">
        <v>7</v>
      </c>
      <c r="E84" s="44">
        <v>0</v>
      </c>
      <c r="F84" s="45"/>
      <c r="G84" s="46" t="s">
        <v>38</v>
      </c>
      <c r="H84" s="47">
        <f>E84</f>
        <v>0</v>
      </c>
      <c r="I84" s="74">
        <v>71</v>
      </c>
      <c r="J84" s="79">
        <f>H84*I84</f>
        <v>0</v>
      </c>
      <c r="K84" s="80">
        <f>I84*1.95583</f>
        <v>138.86393000000001</v>
      </c>
      <c r="L84" s="94">
        <f>H84*K84</f>
        <v>0</v>
      </c>
    </row>
    <row r="85" spans="1:12" s="68" customFormat="1" ht="15.6" x14ac:dyDescent="0.25">
      <c r="A85" s="118"/>
      <c r="B85" s="108"/>
      <c r="C85" s="42" t="s">
        <v>39</v>
      </c>
      <c r="D85" s="43" t="s">
        <v>7</v>
      </c>
      <c r="E85" s="44">
        <v>0</v>
      </c>
      <c r="F85" s="45"/>
      <c r="G85" s="46" t="s">
        <v>38</v>
      </c>
      <c r="H85" s="47">
        <f>E85</f>
        <v>0</v>
      </c>
      <c r="I85" s="74">
        <v>74</v>
      </c>
      <c r="J85" s="79">
        <f>H85*I85</f>
        <v>0</v>
      </c>
      <c r="K85" s="80">
        <f>I85*1.95583</f>
        <v>144.73141999999999</v>
      </c>
      <c r="L85" s="94">
        <f>H85*K85</f>
        <v>0</v>
      </c>
    </row>
    <row r="86" spans="1:12" s="68" customFormat="1" ht="13.2" customHeight="1" x14ac:dyDescent="0.25">
      <c r="A86" s="118"/>
      <c r="B86" s="108"/>
      <c r="C86" s="54"/>
      <c r="D86" s="55" t="s">
        <v>40</v>
      </c>
      <c r="E86" s="44">
        <f>SUM(E83:E85)</f>
        <v>2</v>
      </c>
      <c r="F86" s="56"/>
      <c r="G86" s="46"/>
      <c r="H86" s="57">
        <f>SUM(H83:H85)</f>
        <v>2</v>
      </c>
      <c r="I86" s="75"/>
      <c r="J86" s="81">
        <f>SUM(J83:J85)</f>
        <v>152</v>
      </c>
      <c r="K86" s="82"/>
      <c r="L86" s="95">
        <f>SUM(L83:L85)</f>
        <v>297.28616</v>
      </c>
    </row>
    <row r="87" spans="1:12" s="68" customFormat="1" ht="15.6" x14ac:dyDescent="0.25">
      <c r="A87" s="118"/>
      <c r="B87" s="108"/>
      <c r="C87" s="42" t="s">
        <v>37</v>
      </c>
      <c r="D87" s="43" t="s">
        <v>8</v>
      </c>
      <c r="E87" s="44">
        <v>7</v>
      </c>
      <c r="F87" s="45"/>
      <c r="G87" s="46" t="s">
        <v>38</v>
      </c>
      <c r="H87" s="47">
        <f>E87</f>
        <v>7</v>
      </c>
      <c r="I87" s="74">
        <v>71</v>
      </c>
      <c r="J87" s="79">
        <f>H87*I87</f>
        <v>497</v>
      </c>
      <c r="K87" s="80">
        <f>I87*1.95583</f>
        <v>138.86393000000001</v>
      </c>
      <c r="L87" s="94">
        <f>H87*K87</f>
        <v>972.0475100000001</v>
      </c>
    </row>
    <row r="88" spans="1:12" s="68" customFormat="1" ht="15.6" customHeight="1" x14ac:dyDescent="0.25">
      <c r="A88" s="118"/>
      <c r="B88" s="108"/>
      <c r="C88" s="42" t="s">
        <v>43</v>
      </c>
      <c r="D88" s="43" t="s">
        <v>8</v>
      </c>
      <c r="E88" s="44">
        <v>0</v>
      </c>
      <c r="F88" s="45"/>
      <c r="G88" s="46" t="s">
        <v>38</v>
      </c>
      <c r="H88" s="47">
        <f>E88</f>
        <v>0</v>
      </c>
      <c r="I88" s="74">
        <v>69</v>
      </c>
      <c r="J88" s="79">
        <f>H88*I88</f>
        <v>0</v>
      </c>
      <c r="K88" s="80">
        <f>I88*1.95583</f>
        <v>134.95227</v>
      </c>
      <c r="L88" s="94">
        <f>H88*K88</f>
        <v>0</v>
      </c>
    </row>
    <row r="89" spans="1:12" s="68" customFormat="1" ht="15.6" customHeight="1" x14ac:dyDescent="0.25">
      <c r="A89" s="118"/>
      <c r="B89" s="108"/>
      <c r="C89" s="42" t="s">
        <v>39</v>
      </c>
      <c r="D89" s="43" t="s">
        <v>8</v>
      </c>
      <c r="E89" s="44">
        <v>0</v>
      </c>
      <c r="F89" s="45"/>
      <c r="G89" s="46" t="s">
        <v>38</v>
      </c>
      <c r="H89" s="47">
        <f>E89</f>
        <v>0</v>
      </c>
      <c r="I89" s="74">
        <v>69</v>
      </c>
      <c r="J89" s="79">
        <f>H89*I89</f>
        <v>0</v>
      </c>
      <c r="K89" s="80">
        <f>I89*1.95583</f>
        <v>134.95227</v>
      </c>
      <c r="L89" s="94">
        <f>H89*K89</f>
        <v>0</v>
      </c>
    </row>
    <row r="90" spans="1:12" s="68" customFormat="1" ht="13.8" customHeight="1" x14ac:dyDescent="0.25">
      <c r="A90" s="118"/>
      <c r="B90" s="108"/>
      <c r="C90" s="54"/>
      <c r="D90" s="55" t="s">
        <v>40</v>
      </c>
      <c r="E90" s="44">
        <f>SUM(E87:E89)</f>
        <v>7</v>
      </c>
      <c r="F90" s="56"/>
      <c r="G90" s="46"/>
      <c r="H90" s="57">
        <f>SUM(H87:H89)</f>
        <v>7</v>
      </c>
      <c r="I90" s="75"/>
      <c r="J90" s="81">
        <f>SUM(J87:J89)</f>
        <v>497</v>
      </c>
      <c r="K90" s="82"/>
      <c r="L90" s="95">
        <f>SUM(L87:L89)</f>
        <v>972.0475100000001</v>
      </c>
    </row>
    <row r="91" spans="1:12" s="68" customFormat="1" ht="15.6" customHeight="1" x14ac:dyDescent="0.25">
      <c r="A91" s="118"/>
      <c r="B91" s="108"/>
      <c r="C91" s="42" t="s">
        <v>37</v>
      </c>
      <c r="D91" s="61" t="s">
        <v>41</v>
      </c>
      <c r="E91" s="44">
        <v>7</v>
      </c>
      <c r="F91" s="62">
        <v>0.6</v>
      </c>
      <c r="G91" s="46" t="s">
        <v>42</v>
      </c>
      <c r="H91" s="47">
        <f>ROUND(E91/F91,0)</f>
        <v>12</v>
      </c>
      <c r="I91" s="75">
        <v>40</v>
      </c>
      <c r="J91" s="79">
        <f>H91*I91</f>
        <v>480</v>
      </c>
      <c r="K91" s="80">
        <f>I91*1.95583</f>
        <v>78.233199999999997</v>
      </c>
      <c r="L91" s="94">
        <f>H91*K91</f>
        <v>938.7983999999999</v>
      </c>
    </row>
    <row r="92" spans="1:12" s="68" customFormat="1" ht="15.6" x14ac:dyDescent="0.25">
      <c r="A92" s="118"/>
      <c r="B92" s="108"/>
      <c r="C92" s="42" t="s">
        <v>43</v>
      </c>
      <c r="D92" s="61" t="s">
        <v>41</v>
      </c>
      <c r="E92" s="44">
        <v>1</v>
      </c>
      <c r="F92" s="62">
        <v>0.6</v>
      </c>
      <c r="G92" s="46" t="s">
        <v>42</v>
      </c>
      <c r="H92" s="47">
        <f>ROUND(E92/F92,0)</f>
        <v>2</v>
      </c>
      <c r="I92" s="75">
        <v>40</v>
      </c>
      <c r="J92" s="79">
        <f>H92*I92</f>
        <v>80</v>
      </c>
      <c r="K92" s="80">
        <f>I92*1.95583</f>
        <v>78.233199999999997</v>
      </c>
      <c r="L92" s="94">
        <f>H92*K92</f>
        <v>156.46639999999999</v>
      </c>
    </row>
    <row r="93" spans="1:12" s="68" customFormat="1" ht="15.6" x14ac:dyDescent="0.25">
      <c r="A93" s="118"/>
      <c r="B93" s="108"/>
      <c r="C93" s="42" t="s">
        <v>39</v>
      </c>
      <c r="D93" s="61" t="s">
        <v>41</v>
      </c>
      <c r="E93" s="44">
        <v>0</v>
      </c>
      <c r="F93" s="62">
        <v>0.6</v>
      </c>
      <c r="G93" s="46" t="s">
        <v>42</v>
      </c>
      <c r="H93" s="47">
        <f>ROUND(E93/F93,0)</f>
        <v>0</v>
      </c>
      <c r="I93" s="75">
        <v>35</v>
      </c>
      <c r="J93" s="79">
        <f>H93*I93</f>
        <v>0</v>
      </c>
      <c r="K93" s="80">
        <f>I93*1.95583</f>
        <v>68.454049999999995</v>
      </c>
      <c r="L93" s="94">
        <f>H93*K93</f>
        <v>0</v>
      </c>
    </row>
    <row r="94" spans="1:12" s="68" customFormat="1" ht="13.2" customHeight="1" x14ac:dyDescent="0.25">
      <c r="A94" s="118"/>
      <c r="B94" s="108"/>
      <c r="C94" s="54"/>
      <c r="D94" s="55" t="s">
        <v>40</v>
      </c>
      <c r="E94" s="44">
        <f>SUM(E91:E93)</f>
        <v>8</v>
      </c>
      <c r="F94" s="56"/>
      <c r="G94" s="46"/>
      <c r="H94" s="57">
        <f>SUM(H91:H93)</f>
        <v>14</v>
      </c>
      <c r="I94" s="75"/>
      <c r="J94" s="81">
        <f>SUM(J91:J93)</f>
        <v>560</v>
      </c>
      <c r="K94" s="82"/>
      <c r="L94" s="95">
        <f>SUM(L91:L93)</f>
        <v>1095.2647999999999</v>
      </c>
    </row>
    <row r="95" spans="1:12" s="68" customFormat="1" ht="14.4" customHeight="1" x14ac:dyDescent="0.3">
      <c r="A95" s="118"/>
      <c r="B95" s="109"/>
      <c r="C95" s="110" t="s">
        <v>66</v>
      </c>
      <c r="D95" s="111"/>
      <c r="E95" s="63">
        <f>SUM(E86,E94,E90)</f>
        <v>17</v>
      </c>
      <c r="F95" s="64"/>
      <c r="G95" s="105"/>
      <c r="H95" s="106"/>
      <c r="I95" s="75"/>
      <c r="J95" s="83">
        <f>SUM(J86,J94,J90)</f>
        <v>1209</v>
      </c>
      <c r="K95" s="82"/>
      <c r="L95" s="96">
        <f>SUM(L86,L94,L90)</f>
        <v>2364.5984699999999</v>
      </c>
    </row>
    <row r="96" spans="1:12" s="68" customFormat="1" ht="15.6" customHeight="1" x14ac:dyDescent="0.25">
      <c r="A96" s="118"/>
      <c r="B96" s="107" t="s">
        <v>67</v>
      </c>
      <c r="C96" s="42" t="s">
        <v>43</v>
      </c>
      <c r="D96" s="43" t="s">
        <v>7</v>
      </c>
      <c r="E96" s="44">
        <v>0</v>
      </c>
      <c r="F96" s="45"/>
      <c r="G96" s="46" t="s">
        <v>38</v>
      </c>
      <c r="H96" s="47">
        <f>E96</f>
        <v>0</v>
      </c>
      <c r="I96" s="74">
        <v>71</v>
      </c>
      <c r="J96" s="77">
        <f>H96*I96</f>
        <v>0</v>
      </c>
      <c r="K96" s="78">
        <f>I96*1.95583</f>
        <v>138.86393000000001</v>
      </c>
      <c r="L96" s="93">
        <f>H96*K96</f>
        <v>0</v>
      </c>
    </row>
    <row r="97" spans="1:13" s="68" customFormat="1" ht="15.6" x14ac:dyDescent="0.25">
      <c r="A97" s="118"/>
      <c r="B97" s="108"/>
      <c r="C97" s="42" t="s">
        <v>39</v>
      </c>
      <c r="D97" s="43" t="s">
        <v>7</v>
      </c>
      <c r="E97" s="44">
        <v>0</v>
      </c>
      <c r="F97" s="45"/>
      <c r="G97" s="46" t="s">
        <v>38</v>
      </c>
      <c r="H97" s="47">
        <f>E97</f>
        <v>0</v>
      </c>
      <c r="I97" s="74">
        <v>74</v>
      </c>
      <c r="J97" s="79">
        <f>H97*I97</f>
        <v>0</v>
      </c>
      <c r="K97" s="80">
        <f>I97*1.95583</f>
        <v>144.73141999999999</v>
      </c>
      <c r="L97" s="94">
        <f>H97*K97</f>
        <v>0</v>
      </c>
    </row>
    <row r="98" spans="1:13" s="68" customFormat="1" ht="13.2" customHeight="1" x14ac:dyDescent="0.25">
      <c r="A98" s="118"/>
      <c r="B98" s="108"/>
      <c r="C98" s="54"/>
      <c r="D98" s="55" t="s">
        <v>40</v>
      </c>
      <c r="E98" s="44">
        <f>SUM(E96:E97)</f>
        <v>0</v>
      </c>
      <c r="F98" s="56"/>
      <c r="G98" s="46"/>
      <c r="H98" s="57">
        <f>SUM(H96:H97)</f>
        <v>0</v>
      </c>
      <c r="I98" s="75"/>
      <c r="J98" s="81">
        <f>SUM(J96:J97)</f>
        <v>0</v>
      </c>
      <c r="K98" s="82"/>
      <c r="L98" s="95">
        <f>SUM(L96:L97)</f>
        <v>0</v>
      </c>
    </row>
    <row r="99" spans="1:13" s="68" customFormat="1" ht="15.6" x14ac:dyDescent="0.25">
      <c r="A99" s="118"/>
      <c r="B99" s="108"/>
      <c r="C99" s="42" t="s">
        <v>43</v>
      </c>
      <c r="D99" s="43" t="s">
        <v>8</v>
      </c>
      <c r="E99" s="44">
        <v>0</v>
      </c>
      <c r="F99" s="45"/>
      <c r="G99" s="46" t="s">
        <v>38</v>
      </c>
      <c r="H99" s="47">
        <f>E99</f>
        <v>0</v>
      </c>
      <c r="I99" s="74">
        <v>69</v>
      </c>
      <c r="J99" s="79">
        <f>H99*I99</f>
        <v>0</v>
      </c>
      <c r="K99" s="80">
        <f>I99*1.95583</f>
        <v>134.95227</v>
      </c>
      <c r="L99" s="94">
        <f>H99*K99</f>
        <v>0</v>
      </c>
    </row>
    <row r="100" spans="1:13" s="68" customFormat="1" ht="15.6" customHeight="1" x14ac:dyDescent="0.25">
      <c r="A100" s="118"/>
      <c r="B100" s="108"/>
      <c r="C100" s="42" t="s">
        <v>39</v>
      </c>
      <c r="D100" s="43" t="s">
        <v>8</v>
      </c>
      <c r="E100" s="44">
        <v>0</v>
      </c>
      <c r="F100" s="45"/>
      <c r="G100" s="46" t="s">
        <v>38</v>
      </c>
      <c r="H100" s="47">
        <f>E100</f>
        <v>0</v>
      </c>
      <c r="I100" s="74">
        <v>69</v>
      </c>
      <c r="J100" s="79">
        <f>H100*I100</f>
        <v>0</v>
      </c>
      <c r="K100" s="80">
        <f>I100*1.95583</f>
        <v>134.95227</v>
      </c>
      <c r="L100" s="94">
        <f>H100*K100</f>
        <v>0</v>
      </c>
    </row>
    <row r="101" spans="1:13" s="68" customFormat="1" ht="13.8" customHeight="1" x14ac:dyDescent="0.25">
      <c r="A101" s="118"/>
      <c r="B101" s="108"/>
      <c r="C101" s="54"/>
      <c r="D101" s="55" t="s">
        <v>40</v>
      </c>
      <c r="E101" s="44">
        <f>SUM(E99:E100)</f>
        <v>0</v>
      </c>
      <c r="F101" s="56"/>
      <c r="G101" s="46"/>
      <c r="H101" s="57">
        <f>SUM(H99:H100)</f>
        <v>0</v>
      </c>
      <c r="I101" s="75"/>
      <c r="J101" s="81">
        <f>SUM(J99:J100)</f>
        <v>0</v>
      </c>
      <c r="K101" s="82"/>
      <c r="L101" s="95">
        <f>SUM(L99:L100)</f>
        <v>0</v>
      </c>
    </row>
    <row r="102" spans="1:13" s="68" customFormat="1" ht="15.6" customHeight="1" x14ac:dyDescent="0.25">
      <c r="A102" s="118"/>
      <c r="B102" s="108"/>
      <c r="C102" s="42" t="s">
        <v>43</v>
      </c>
      <c r="D102" s="61" t="s">
        <v>41</v>
      </c>
      <c r="E102" s="44">
        <v>0</v>
      </c>
      <c r="F102" s="62">
        <v>0.6</v>
      </c>
      <c r="G102" s="46" t="s">
        <v>42</v>
      </c>
      <c r="H102" s="47">
        <f>ROUND(E102/F102,0)</f>
        <v>0</v>
      </c>
      <c r="I102" s="75">
        <v>40</v>
      </c>
      <c r="J102" s="79">
        <f>H102*I102</f>
        <v>0</v>
      </c>
      <c r="K102" s="80">
        <f>I102*1.95583</f>
        <v>78.233199999999997</v>
      </c>
      <c r="L102" s="94">
        <f>H102*K102</f>
        <v>0</v>
      </c>
    </row>
    <row r="103" spans="1:13" s="68" customFormat="1" ht="15.6" x14ac:dyDescent="0.25">
      <c r="A103" s="118"/>
      <c r="B103" s="108"/>
      <c r="C103" s="42" t="s">
        <v>39</v>
      </c>
      <c r="D103" s="61" t="s">
        <v>41</v>
      </c>
      <c r="E103" s="44">
        <v>1</v>
      </c>
      <c r="F103" s="62">
        <v>0.65</v>
      </c>
      <c r="G103" s="46" t="s">
        <v>42</v>
      </c>
      <c r="H103" s="47">
        <f>ROUND(E103/F103,0)</f>
        <v>2</v>
      </c>
      <c r="I103" s="75">
        <v>35</v>
      </c>
      <c r="J103" s="79">
        <f>H103*I103</f>
        <v>70</v>
      </c>
      <c r="K103" s="80">
        <f>I103*1.95583</f>
        <v>68.454049999999995</v>
      </c>
      <c r="L103" s="94">
        <f>H103*K103</f>
        <v>136.90809999999999</v>
      </c>
    </row>
    <row r="104" spans="1:13" s="68" customFormat="1" ht="13.2" customHeight="1" x14ac:dyDescent="0.25">
      <c r="A104" s="118"/>
      <c r="B104" s="108"/>
      <c r="C104" s="54"/>
      <c r="D104" s="55" t="s">
        <v>40</v>
      </c>
      <c r="E104" s="44">
        <f>SUM(E102:E103)</f>
        <v>1</v>
      </c>
      <c r="F104" s="56"/>
      <c r="G104" s="46"/>
      <c r="H104" s="57">
        <f>SUM(H102:H103)</f>
        <v>2</v>
      </c>
      <c r="I104" s="75"/>
      <c r="J104" s="81">
        <f>SUM(J102:J103)</f>
        <v>70</v>
      </c>
      <c r="K104" s="82"/>
      <c r="L104" s="95">
        <f>SUM(L102:L103)</f>
        <v>136.90809999999999</v>
      </c>
    </row>
    <row r="105" spans="1:13" s="68" customFormat="1" ht="14.4" customHeight="1" thickBot="1" x14ac:dyDescent="0.35">
      <c r="A105" s="118"/>
      <c r="B105" s="109"/>
      <c r="C105" s="110" t="s">
        <v>68</v>
      </c>
      <c r="D105" s="111"/>
      <c r="E105" s="63">
        <f>SUM(E98,E104,E101)</f>
        <v>1</v>
      </c>
      <c r="F105" s="64"/>
      <c r="G105" s="105"/>
      <c r="H105" s="106"/>
      <c r="I105" s="75"/>
      <c r="J105" s="83">
        <f>SUM(J98,J104,J101)</f>
        <v>70</v>
      </c>
      <c r="K105" s="82"/>
      <c r="L105" s="96">
        <f>SUM(L98,L104,L101)</f>
        <v>136.90809999999999</v>
      </c>
    </row>
    <row r="106" spans="1:13" s="68" customFormat="1" ht="13.8" customHeight="1" thickBot="1" x14ac:dyDescent="0.35">
      <c r="A106" s="119"/>
      <c r="B106" s="112" t="s">
        <v>69</v>
      </c>
      <c r="C106" s="113"/>
      <c r="D106" s="113"/>
      <c r="E106" s="66">
        <f>E105+E95+E82+E66+E53+E43+E30+E20</f>
        <v>784</v>
      </c>
      <c r="F106" s="114"/>
      <c r="G106" s="115"/>
      <c r="H106" s="115"/>
      <c r="I106" s="116"/>
      <c r="J106" s="97">
        <f>J105+J95+J82+J66+J53+J43+J30+J20</f>
        <v>52741</v>
      </c>
      <c r="K106" s="84"/>
      <c r="L106" s="98">
        <f>L105+L95+L82+L66+L53+L43+L30+L20</f>
        <v>103152.43003</v>
      </c>
    </row>
    <row r="110" spans="1:13" x14ac:dyDescent="0.3">
      <c r="A110" s="151" t="s">
        <v>17</v>
      </c>
      <c r="B110" s="151"/>
      <c r="C110" s="151"/>
      <c r="D110" s="151"/>
      <c r="E110" s="5"/>
      <c r="F110" s="3"/>
      <c r="G110" s="3"/>
      <c r="H110" s="3"/>
      <c r="I110" s="3"/>
      <c r="J110" s="85" t="s">
        <v>18</v>
      </c>
      <c r="K110" s="85"/>
      <c r="L110" s="3"/>
      <c r="M110" s="5"/>
    </row>
    <row r="111" spans="1:13" ht="15.6" x14ac:dyDescent="0.3">
      <c r="A111" s="151" t="s">
        <v>19</v>
      </c>
      <c r="B111" s="151"/>
      <c r="C111" s="151"/>
      <c r="D111" s="151"/>
      <c r="E111" s="5"/>
      <c r="F111" s="3"/>
      <c r="G111" s="3"/>
      <c r="H111" s="3"/>
      <c r="I111" s="3"/>
      <c r="J111" s="99" t="s">
        <v>72</v>
      </c>
      <c r="K111" s="85"/>
      <c r="L111" s="85"/>
      <c r="M111" s="5"/>
    </row>
    <row r="112" spans="1:13" ht="6" customHeight="1" x14ac:dyDescent="0.3">
      <c r="A112" s="85"/>
      <c r="B112" s="85"/>
      <c r="C112" s="85"/>
      <c r="D112" s="85"/>
      <c r="E112" s="5"/>
      <c r="F112" s="3"/>
      <c r="G112" s="3"/>
      <c r="H112" s="3"/>
      <c r="I112" s="3"/>
      <c r="J112" s="85"/>
      <c r="K112" s="85"/>
      <c r="L112" s="85"/>
      <c r="M112" s="5"/>
    </row>
    <row r="113" spans="1:13" x14ac:dyDescent="0.3">
      <c r="A113" s="151" t="s">
        <v>20</v>
      </c>
      <c r="B113" s="151"/>
      <c r="C113" s="151"/>
      <c r="D113" s="85"/>
      <c r="E113" s="5"/>
      <c r="F113" s="3"/>
      <c r="G113" s="3"/>
      <c r="H113" s="3"/>
      <c r="I113" s="3"/>
      <c r="J113" s="85" t="s">
        <v>21</v>
      </c>
      <c r="K113" s="85"/>
      <c r="L113" s="5"/>
      <c r="M113" s="5"/>
    </row>
    <row r="114" spans="1:13" ht="14.4" hidden="1" customHeight="1" x14ac:dyDescent="0.3">
      <c r="A114" s="85"/>
      <c r="B114" s="85"/>
      <c r="C114" s="85"/>
      <c r="D114" s="85"/>
      <c r="E114" s="5"/>
      <c r="F114" s="3"/>
      <c r="G114" s="3"/>
      <c r="H114" s="3"/>
      <c r="I114" s="3"/>
      <c r="J114" s="5"/>
      <c r="K114" s="6"/>
      <c r="L114" s="5"/>
      <c r="M114" s="5"/>
    </row>
    <row r="115" spans="1:13" ht="14.4" customHeight="1" x14ac:dyDescent="0.3">
      <c r="A115" s="152" t="s">
        <v>73</v>
      </c>
      <c r="B115" s="152"/>
      <c r="C115" s="152"/>
      <c r="D115" s="152"/>
      <c r="E115" s="1"/>
      <c r="F115" s="3"/>
      <c r="G115" s="3"/>
      <c r="H115" s="3"/>
      <c r="I115" s="3"/>
      <c r="J115" s="152" t="s">
        <v>74</v>
      </c>
      <c r="K115" s="152"/>
      <c r="L115" s="152"/>
      <c r="M115" s="86"/>
    </row>
    <row r="116" spans="1:13" x14ac:dyDescent="0.3">
      <c r="A116" s="32"/>
      <c r="B116" s="32"/>
      <c r="C116" s="26"/>
      <c r="D116" s="26"/>
      <c r="E116" s="1"/>
      <c r="F116" s="153"/>
      <c r="G116" s="153"/>
      <c r="H116" s="153"/>
      <c r="I116" s="5"/>
      <c r="J116" s="5"/>
    </row>
    <row r="117" spans="1:13" x14ac:dyDescent="0.3">
      <c r="A117" s="32"/>
      <c r="B117" s="32"/>
      <c r="C117" s="26"/>
      <c r="D117" s="26"/>
      <c r="E117" s="1"/>
      <c r="F117" s="31"/>
      <c r="G117" s="31"/>
      <c r="H117" s="31"/>
      <c r="I117" s="5"/>
      <c r="J117" s="5"/>
    </row>
    <row r="118" spans="1:13" x14ac:dyDescent="0.3">
      <c r="A118" s="27" t="s">
        <v>22</v>
      </c>
      <c r="B118" s="27"/>
      <c r="C118" s="27"/>
      <c r="D118" s="27"/>
      <c r="E118" s="5"/>
      <c r="F118" s="5"/>
      <c r="G118" s="5"/>
      <c r="H118" s="5"/>
      <c r="I118" s="5"/>
      <c r="J118" s="5"/>
    </row>
    <row r="119" spans="1:13" ht="14.4" customHeight="1" x14ac:dyDescent="0.3">
      <c r="A119" s="152" t="s">
        <v>23</v>
      </c>
      <c r="B119" s="152"/>
      <c r="C119" s="152"/>
      <c r="D119" s="152"/>
      <c r="E119" s="11"/>
      <c r="F119" s="5"/>
      <c r="G119" s="5"/>
      <c r="H119" s="5"/>
      <c r="I119" s="5"/>
      <c r="J119" s="5"/>
    </row>
    <row r="120" spans="1:13" x14ac:dyDescent="0.3">
      <c r="A120" s="3"/>
      <c r="B120" s="3"/>
      <c r="C120" s="3"/>
      <c r="D120" s="3"/>
      <c r="E120" s="3"/>
      <c r="F120" s="3"/>
      <c r="G120" s="3"/>
      <c r="H120" s="3"/>
      <c r="I120" s="3"/>
      <c r="K120" s="3"/>
      <c r="L120" s="3"/>
    </row>
    <row r="121" spans="1:13" x14ac:dyDescent="0.3">
      <c r="A121" s="3"/>
      <c r="B121" s="3"/>
      <c r="C121" s="3"/>
      <c r="D121" s="3"/>
      <c r="E121" s="3"/>
      <c r="F121" s="3"/>
      <c r="G121" s="3"/>
      <c r="H121" s="3"/>
      <c r="I121" s="3"/>
      <c r="K121" s="3"/>
      <c r="L121" s="3"/>
    </row>
    <row r="122" spans="1:13" s="103" customFormat="1" x14ac:dyDescent="0.3">
      <c r="A122" s="100" t="s">
        <v>75</v>
      </c>
      <c r="B122" s="101"/>
      <c r="C122" s="101"/>
      <c r="D122" s="101"/>
      <c r="E122" s="102"/>
      <c r="F122" s="102"/>
      <c r="G122" s="102"/>
      <c r="H122" s="102"/>
      <c r="I122" s="102"/>
      <c r="J122" s="102"/>
    </row>
    <row r="123" spans="1:13" s="103" customFormat="1" ht="14.4" customHeight="1" x14ac:dyDescent="0.3">
      <c r="A123" s="154" t="s">
        <v>76</v>
      </c>
      <c r="B123" s="154"/>
      <c r="C123" s="154"/>
      <c r="D123" s="154"/>
      <c r="E123" s="104"/>
      <c r="F123" s="102"/>
      <c r="G123" s="102"/>
      <c r="H123" s="102"/>
      <c r="I123" s="102"/>
      <c r="J123" s="102"/>
    </row>
    <row r="124" spans="1:13" x14ac:dyDescent="0.3">
      <c r="A124" s="3"/>
      <c r="B124" s="3"/>
      <c r="C124" s="3"/>
      <c r="D124" s="3"/>
      <c r="E124" s="3"/>
      <c r="F124" s="3"/>
      <c r="G124" s="3"/>
      <c r="H124" s="3"/>
      <c r="I124" s="3"/>
      <c r="K124" s="3"/>
      <c r="L124" s="3"/>
    </row>
    <row r="125" spans="1:13" x14ac:dyDescent="0.3">
      <c r="A125" s="3"/>
      <c r="B125" s="3"/>
      <c r="C125" s="3"/>
      <c r="D125" s="3"/>
      <c r="E125" s="3"/>
      <c r="F125" s="3"/>
      <c r="G125" s="3"/>
      <c r="H125" s="3"/>
      <c r="I125" s="3"/>
      <c r="K125" s="3"/>
      <c r="L125" s="3"/>
    </row>
    <row r="126" spans="1:13" x14ac:dyDescent="0.3">
      <c r="A126" s="3"/>
      <c r="B126" s="3"/>
      <c r="C126" s="3"/>
      <c r="D126" s="3"/>
      <c r="E126" s="3"/>
      <c r="F126" s="3"/>
      <c r="G126" s="3"/>
      <c r="H126" s="3"/>
      <c r="I126" s="3"/>
      <c r="K126" s="3"/>
      <c r="L126" s="3"/>
    </row>
    <row r="127" spans="1:13" x14ac:dyDescent="0.3">
      <c r="A127" s="3"/>
      <c r="B127" s="3"/>
      <c r="C127" s="3"/>
      <c r="D127" s="3"/>
      <c r="E127" s="3"/>
      <c r="F127" s="3"/>
      <c r="G127" s="3"/>
      <c r="H127" s="3"/>
      <c r="I127" s="3"/>
      <c r="K127" s="3"/>
      <c r="L127" s="3"/>
    </row>
  </sheetData>
  <mergeCells count="50">
    <mergeCell ref="A115:D115"/>
    <mergeCell ref="J115:L115"/>
    <mergeCell ref="F116:H116"/>
    <mergeCell ref="A119:D119"/>
    <mergeCell ref="A123:D123"/>
    <mergeCell ref="C53:D53"/>
    <mergeCell ref="G53:H53"/>
    <mergeCell ref="A110:D110"/>
    <mergeCell ref="A111:D111"/>
    <mergeCell ref="A113:C113"/>
    <mergeCell ref="A8:A106"/>
    <mergeCell ref="B8:B20"/>
    <mergeCell ref="C20:D20"/>
    <mergeCell ref="G20:H20"/>
    <mergeCell ref="B21:B30"/>
    <mergeCell ref="C30:D30"/>
    <mergeCell ref="G30:H30"/>
    <mergeCell ref="B31:B43"/>
    <mergeCell ref="C43:D43"/>
    <mergeCell ref="G43:H43"/>
    <mergeCell ref="B44:B53"/>
    <mergeCell ref="A2:L2"/>
    <mergeCell ref="K5:K6"/>
    <mergeCell ref="L5:L6"/>
    <mergeCell ref="D4:E4"/>
    <mergeCell ref="A3:L3"/>
    <mergeCell ref="F5:F6"/>
    <mergeCell ref="G5:G6"/>
    <mergeCell ref="H5:H6"/>
    <mergeCell ref="I5:I6"/>
    <mergeCell ref="J5:J6"/>
    <mergeCell ref="A5:A6"/>
    <mergeCell ref="B5:B6"/>
    <mergeCell ref="C5:C6"/>
    <mergeCell ref="D5:D6"/>
    <mergeCell ref="E5:E6"/>
    <mergeCell ref="B54:B66"/>
    <mergeCell ref="C66:D66"/>
    <mergeCell ref="G66:H66"/>
    <mergeCell ref="B67:B82"/>
    <mergeCell ref="C82:D82"/>
    <mergeCell ref="G82:H82"/>
    <mergeCell ref="B106:D106"/>
    <mergeCell ref="F106:I106"/>
    <mergeCell ref="B83:B95"/>
    <mergeCell ref="C95:D95"/>
    <mergeCell ref="G95:H95"/>
    <mergeCell ref="B96:B105"/>
    <mergeCell ref="C105:D105"/>
    <mergeCell ref="G105:H105"/>
  </mergeCells>
  <pageMargins left="0.9055118110236221" right="0.31496062992125984" top="0.35433070866141736" bottom="0.35433070866141736" header="0" footer="0"/>
  <pageSetup paperSize="9" scale="63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29"/>
  <sheetViews>
    <sheetView topLeftCell="A4" workbookViewId="0">
      <selection activeCell="E9" sqref="E9"/>
    </sheetView>
  </sheetViews>
  <sheetFormatPr defaultRowHeight="15.6" x14ac:dyDescent="0.3"/>
  <cols>
    <col min="1" max="1" width="16.33203125" style="33" customWidth="1"/>
    <col min="2" max="2" width="23.6640625" style="34" customWidth="1"/>
    <col min="3" max="3" width="17" style="34" customWidth="1"/>
    <col min="4" max="4" width="19.88671875" style="34" customWidth="1"/>
    <col min="5" max="5" width="21" style="34" customWidth="1"/>
    <col min="6" max="6" width="21.33203125" style="34" customWidth="1"/>
  </cols>
  <sheetData>
    <row r="1" spans="1:6" x14ac:dyDescent="0.3">
      <c r="A1" s="155" t="s">
        <v>1</v>
      </c>
      <c r="B1" s="155"/>
      <c r="C1" s="155"/>
      <c r="D1" s="155"/>
      <c r="E1" s="155"/>
      <c r="F1" s="155"/>
    </row>
    <row r="2" spans="1:6" x14ac:dyDescent="0.3">
      <c r="A2" s="162" t="s">
        <v>48</v>
      </c>
      <c r="B2" s="162"/>
      <c r="C2" s="162"/>
      <c r="D2" s="162"/>
      <c r="E2" s="162"/>
      <c r="F2" s="162"/>
    </row>
    <row r="3" spans="1:6" ht="40.799999999999997" customHeight="1" x14ac:dyDescent="0.3">
      <c r="A3" s="163" t="s">
        <v>51</v>
      </c>
      <c r="B3" s="163"/>
      <c r="C3" s="163"/>
      <c r="D3" s="163"/>
      <c r="E3" s="163"/>
      <c r="F3" s="163"/>
    </row>
    <row r="4" spans="1:6" s="36" customFormat="1" ht="31.2" customHeight="1" x14ac:dyDescent="0.3">
      <c r="A4" s="162" t="s">
        <v>71</v>
      </c>
      <c r="B4" s="162"/>
      <c r="C4" s="162"/>
      <c r="D4" s="162"/>
      <c r="E4" s="162"/>
      <c r="F4" s="162"/>
    </row>
    <row r="5" spans="1:6" s="36" customFormat="1" ht="22.2" customHeight="1" x14ac:dyDescent="0.3">
      <c r="A5" s="37"/>
      <c r="B5" s="38"/>
      <c r="C5" s="38"/>
      <c r="D5" s="38"/>
      <c r="E5" s="38"/>
      <c r="F5" s="38"/>
    </row>
    <row r="6" spans="1:6" s="36" customFormat="1" ht="22.8" customHeight="1" x14ac:dyDescent="0.3">
      <c r="A6" s="156" t="s">
        <v>25</v>
      </c>
      <c r="B6" s="158" t="s">
        <v>49</v>
      </c>
      <c r="C6" s="159"/>
      <c r="D6" s="159"/>
      <c r="E6" s="160"/>
      <c r="F6" s="161" t="s">
        <v>6</v>
      </c>
    </row>
    <row r="7" spans="1:6" s="36" customFormat="1" ht="26.4" customHeight="1" x14ac:dyDescent="0.3">
      <c r="A7" s="157"/>
      <c r="B7" s="39" t="s">
        <v>2</v>
      </c>
      <c r="C7" s="39" t="s">
        <v>3</v>
      </c>
      <c r="D7" s="39" t="s">
        <v>4</v>
      </c>
      <c r="E7" s="39" t="s">
        <v>5</v>
      </c>
      <c r="F7" s="157"/>
    </row>
    <row r="8" spans="1:6" s="36" customFormat="1" ht="31.2" customHeight="1" x14ac:dyDescent="0.3">
      <c r="A8" s="40" t="s">
        <v>70</v>
      </c>
      <c r="B8" s="41">
        <v>0</v>
      </c>
      <c r="C8" s="41">
        <v>250</v>
      </c>
      <c r="D8" s="41">
        <v>250</v>
      </c>
      <c r="E8" s="41">
        <v>284</v>
      </c>
      <c r="F8" s="41">
        <f>B8+C8+D8+E8</f>
        <v>784</v>
      </c>
    </row>
    <row r="9" spans="1:6" s="36" customFormat="1" ht="27.6" customHeight="1" x14ac:dyDescent="0.3">
      <c r="A9" s="10"/>
      <c r="B9" s="10"/>
      <c r="C9" s="10"/>
      <c r="D9" s="10"/>
      <c r="E9" s="10"/>
      <c r="F9" s="10"/>
    </row>
    <row r="10" spans="1:6" x14ac:dyDescent="0.3">
      <c r="A10" s="10"/>
      <c r="B10" s="10"/>
      <c r="C10" s="10"/>
      <c r="D10" s="10"/>
      <c r="E10" s="10"/>
      <c r="F10" s="9"/>
    </row>
    <row r="11" spans="1:6" ht="21.6" customHeight="1" x14ac:dyDescent="0.3">
      <c r="A11" s="151" t="s">
        <v>17</v>
      </c>
      <c r="B11" s="151"/>
      <c r="C11" s="151"/>
      <c r="D11" s="151"/>
      <c r="E11" s="30" t="s">
        <v>18</v>
      </c>
      <c r="F11" s="30"/>
    </row>
    <row r="12" spans="1:6" ht="14.4" x14ac:dyDescent="0.3">
      <c r="A12" s="151" t="s">
        <v>19</v>
      </c>
      <c r="B12" s="151"/>
      <c r="C12" s="151"/>
      <c r="D12" s="151"/>
      <c r="E12" s="30" t="s">
        <v>26</v>
      </c>
      <c r="F12" s="30"/>
    </row>
    <row r="13" spans="1:6" ht="14.4" x14ac:dyDescent="0.3">
      <c r="A13" s="30"/>
      <c r="B13" s="30"/>
      <c r="C13" s="30"/>
      <c r="D13" s="30"/>
      <c r="E13" s="30"/>
      <c r="F13" s="30"/>
    </row>
    <row r="14" spans="1:6" ht="14.4" x14ac:dyDescent="0.3">
      <c r="A14" s="151" t="s">
        <v>20</v>
      </c>
      <c r="B14" s="151"/>
      <c r="C14" s="151"/>
      <c r="D14" s="30"/>
      <c r="E14" s="30" t="s">
        <v>21</v>
      </c>
      <c r="F14" s="30"/>
    </row>
    <row r="15" spans="1:6" ht="14.4" x14ac:dyDescent="0.3">
      <c r="A15" s="30"/>
      <c r="B15" s="30"/>
      <c r="C15" s="30"/>
      <c r="D15" s="30"/>
      <c r="E15" s="5"/>
      <c r="F15" s="6"/>
    </row>
    <row r="16" spans="1:6" ht="27.6" customHeight="1" x14ac:dyDescent="0.3">
      <c r="A16" s="152" t="s">
        <v>28</v>
      </c>
      <c r="B16" s="152"/>
      <c r="C16" s="152"/>
      <c r="D16" s="28"/>
      <c r="E16" s="3"/>
      <c r="F16" s="35" t="s">
        <v>27</v>
      </c>
    </row>
    <row r="17" spans="1:6" ht="14.4" x14ac:dyDescent="0.3">
      <c r="A17" s="32"/>
      <c r="B17" s="32"/>
      <c r="C17" s="26"/>
      <c r="D17" s="26"/>
      <c r="E17" s="1"/>
      <c r="F17" s="29"/>
    </row>
    <row r="18" spans="1:6" ht="11.4" customHeight="1" x14ac:dyDescent="0.3">
      <c r="A18" s="32"/>
      <c r="B18" s="32"/>
      <c r="C18" s="26"/>
      <c r="D18" s="26"/>
      <c r="E18" s="1"/>
      <c r="F18" s="31"/>
    </row>
    <row r="19" spans="1:6" ht="14.4" customHeight="1" x14ac:dyDescent="0.3">
      <c r="A19" s="27" t="s">
        <v>22</v>
      </c>
      <c r="B19" s="27"/>
      <c r="C19" s="27"/>
      <c r="D19" s="27"/>
      <c r="E19" s="5"/>
      <c r="F19" s="5"/>
    </row>
    <row r="20" spans="1:6" ht="14.4" x14ac:dyDescent="0.3">
      <c r="A20" s="152" t="s">
        <v>23</v>
      </c>
      <c r="B20" s="152"/>
      <c r="C20" s="152"/>
      <c r="D20" s="28"/>
      <c r="E20" s="11"/>
      <c r="F20" s="5"/>
    </row>
    <row r="23" spans="1:6" ht="14.4" customHeight="1" x14ac:dyDescent="0.3"/>
    <row r="26" spans="1:6" ht="14.4" customHeight="1" x14ac:dyDescent="0.3"/>
    <row r="27" spans="1:6" ht="23.4" customHeight="1" x14ac:dyDescent="0.3"/>
    <row r="29" spans="1:6" ht="14.4" customHeight="1" x14ac:dyDescent="0.3"/>
  </sheetData>
  <mergeCells count="12">
    <mergeCell ref="A14:C14"/>
    <mergeCell ref="A16:C16"/>
    <mergeCell ref="A20:C20"/>
    <mergeCell ref="A1:F1"/>
    <mergeCell ref="A6:A7"/>
    <mergeCell ref="B6:E6"/>
    <mergeCell ref="F6:F7"/>
    <mergeCell ref="A11:D11"/>
    <mergeCell ref="A2:F2"/>
    <mergeCell ref="A3:F3"/>
    <mergeCell ref="A4:F4"/>
    <mergeCell ref="A12:D12"/>
  </mergeCells>
  <pageMargins left="0.7" right="0.7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 3 График за изпълн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nadejda yankova</cp:lastModifiedBy>
  <cp:lastPrinted>2026-01-23T12:05:45Z</cp:lastPrinted>
  <dcterms:created xsi:type="dcterms:W3CDTF">2019-10-11T07:43:52Z</dcterms:created>
  <dcterms:modified xsi:type="dcterms:W3CDTF">2026-01-23T14:06:08Z</dcterms:modified>
</cp:coreProperties>
</file>