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Продажба от склад\без преработка\1-6-26 без преработка\"/>
    </mc:Choice>
  </mc:AlternateContent>
  <xr:revisionPtr revIDLastSave="0" documentId="13_ncr:1_{4EBBAF1C-1AE5-46A7-B3D2-D5186922B8C3}" xr6:coauthVersionLast="47" xr6:coauthVersionMax="47" xr10:uidLastSave="{00000000-0000-0000-0000-000000000000}"/>
  <bookViews>
    <workbookView minimized="1" xWindow="9744" yWindow="7752" windowWidth="7680" windowHeight="5184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75" i="7" l="1"/>
  <c r="L75" i="7" s="1"/>
  <c r="J72" i="7"/>
  <c r="L72" i="7"/>
  <c r="E71" i="8" l="1"/>
  <c r="K70" i="8"/>
  <c r="H70" i="8"/>
  <c r="L70" i="8" s="1"/>
  <c r="K69" i="8"/>
  <c r="H69" i="8"/>
  <c r="J69" i="8" s="1"/>
  <c r="H68" i="8"/>
  <c r="E68" i="8"/>
  <c r="K67" i="8"/>
  <c r="H67" i="8"/>
  <c r="L67" i="8" s="1"/>
  <c r="K66" i="8"/>
  <c r="H66" i="8"/>
  <c r="E65" i="8"/>
  <c r="K64" i="8"/>
  <c r="H64" i="8"/>
  <c r="J64" i="8" s="1"/>
  <c r="K63" i="8"/>
  <c r="H63" i="8"/>
  <c r="E61" i="8"/>
  <c r="K60" i="8"/>
  <c r="H60" i="8"/>
  <c r="L60" i="8" s="1"/>
  <c r="K59" i="8"/>
  <c r="H59" i="8"/>
  <c r="K58" i="8"/>
  <c r="H58" i="8"/>
  <c r="E57" i="8"/>
  <c r="K56" i="8"/>
  <c r="H56" i="8"/>
  <c r="K55" i="8"/>
  <c r="H55" i="8"/>
  <c r="L55" i="8" s="1"/>
  <c r="K54" i="8"/>
  <c r="H54" i="8"/>
  <c r="E53" i="8"/>
  <c r="E62" i="8" s="1"/>
  <c r="K52" i="8"/>
  <c r="H52" i="8"/>
  <c r="L52" i="8" s="1"/>
  <c r="K51" i="8"/>
  <c r="H51" i="8"/>
  <c r="L51" i="8" s="1"/>
  <c r="K50" i="8"/>
  <c r="H50" i="8"/>
  <c r="E49" i="8"/>
  <c r="K48" i="8"/>
  <c r="H48" i="8"/>
  <c r="K47" i="8"/>
  <c r="H47" i="8"/>
  <c r="K46" i="8"/>
  <c r="H46" i="8"/>
  <c r="L46" i="8" s="1"/>
  <c r="E45" i="8"/>
  <c r="K44" i="8"/>
  <c r="H44" i="8"/>
  <c r="K43" i="8"/>
  <c r="H43" i="8"/>
  <c r="K42" i="8"/>
  <c r="H42" i="8"/>
  <c r="L42" i="8" s="1"/>
  <c r="E41" i="8"/>
  <c r="K40" i="8"/>
  <c r="H40" i="8"/>
  <c r="L40" i="8" s="1"/>
  <c r="K39" i="8"/>
  <c r="H39" i="8"/>
  <c r="K38" i="8"/>
  <c r="H38" i="8"/>
  <c r="E36" i="8"/>
  <c r="K35" i="8"/>
  <c r="H35" i="8"/>
  <c r="K34" i="8"/>
  <c r="H34" i="8"/>
  <c r="E33" i="8"/>
  <c r="K32" i="8"/>
  <c r="H32" i="8"/>
  <c r="J32" i="8" s="1"/>
  <c r="K31" i="8"/>
  <c r="H31" i="8"/>
  <c r="H33" i="8" s="1"/>
  <c r="E30" i="8"/>
  <c r="L29" i="8"/>
  <c r="K29" i="8"/>
  <c r="H29" i="8"/>
  <c r="J29" i="8" s="1"/>
  <c r="K28" i="8"/>
  <c r="H28" i="8"/>
  <c r="H30" i="8" s="1"/>
  <c r="E26" i="8"/>
  <c r="K25" i="8"/>
  <c r="H25" i="8"/>
  <c r="J25" i="8" s="1"/>
  <c r="K24" i="8"/>
  <c r="H24" i="8"/>
  <c r="E23" i="8"/>
  <c r="K22" i="8"/>
  <c r="H22" i="8"/>
  <c r="K21" i="8"/>
  <c r="H21" i="8"/>
  <c r="J21" i="8" s="1"/>
  <c r="E20" i="8"/>
  <c r="K19" i="8"/>
  <c r="H19" i="8"/>
  <c r="L19" i="8" s="1"/>
  <c r="K18" i="8"/>
  <c r="H18" i="8"/>
  <c r="E16" i="8"/>
  <c r="K15" i="8"/>
  <c r="H15" i="8"/>
  <c r="L15" i="8" s="1"/>
  <c r="K14" i="8"/>
  <c r="H14" i="8"/>
  <c r="L14" i="8" s="1"/>
  <c r="E13" i="8"/>
  <c r="K12" i="8"/>
  <c r="H12" i="8"/>
  <c r="J12" i="8" s="1"/>
  <c r="K11" i="8"/>
  <c r="H11" i="8"/>
  <c r="E10" i="8"/>
  <c r="K9" i="8"/>
  <c r="H9" i="8"/>
  <c r="J9" i="8" s="1"/>
  <c r="K8" i="8"/>
  <c r="H8" i="8"/>
  <c r="J8" i="8" s="1"/>
  <c r="L21" i="8" l="1"/>
  <c r="L25" i="8"/>
  <c r="L35" i="8"/>
  <c r="L59" i="8"/>
  <c r="H16" i="8"/>
  <c r="L38" i="8"/>
  <c r="L47" i="8"/>
  <c r="L56" i="8"/>
  <c r="H26" i="8"/>
  <c r="L43" i="8"/>
  <c r="J24" i="8"/>
  <c r="J26" i="8" s="1"/>
  <c r="L39" i="8"/>
  <c r="L48" i="8"/>
  <c r="L34" i="8"/>
  <c r="L36" i="8" s="1"/>
  <c r="L44" i="8"/>
  <c r="L18" i="8"/>
  <c r="L20" i="8" s="1"/>
  <c r="L22" i="8"/>
  <c r="J40" i="8"/>
  <c r="J44" i="8"/>
  <c r="J48" i="8"/>
  <c r="J52" i="8"/>
  <c r="J56" i="8"/>
  <c r="J60" i="8"/>
  <c r="E72" i="8"/>
  <c r="L9" i="8"/>
  <c r="J28" i="8"/>
  <c r="J30" i="8" s="1"/>
  <c r="L32" i="8"/>
  <c r="E37" i="8"/>
  <c r="L66" i="8"/>
  <c r="L68" i="8" s="1"/>
  <c r="L69" i="8"/>
  <c r="L71" i="8" s="1"/>
  <c r="E27" i="8"/>
  <c r="H36" i="8"/>
  <c r="H13" i="8"/>
  <c r="H20" i="8"/>
  <c r="H53" i="8"/>
  <c r="H57" i="8"/>
  <c r="H61" i="8"/>
  <c r="H65" i="8"/>
  <c r="L64" i="8"/>
  <c r="E17" i="8"/>
  <c r="L16" i="8"/>
  <c r="L23" i="8"/>
  <c r="J10" i="8"/>
  <c r="L41" i="8"/>
  <c r="L45" i="8"/>
  <c r="L49" i="8"/>
  <c r="L8" i="8"/>
  <c r="J11" i="8"/>
  <c r="L12" i="8"/>
  <c r="J15" i="8"/>
  <c r="J19" i="8"/>
  <c r="H23" i="8"/>
  <c r="L24" i="8"/>
  <c r="L28" i="8"/>
  <c r="J31" i="8"/>
  <c r="J35" i="8"/>
  <c r="J39" i="8"/>
  <c r="J43" i="8"/>
  <c r="J47" i="8"/>
  <c r="J51" i="8"/>
  <c r="J55" i="8"/>
  <c r="J59" i="8"/>
  <c r="J63" i="8"/>
  <c r="J67" i="8"/>
  <c r="H71" i="8"/>
  <c r="H10" i="8"/>
  <c r="L11" i="8"/>
  <c r="J14" i="8"/>
  <c r="J18" i="8"/>
  <c r="J22" i="8"/>
  <c r="J23" i="8" s="1"/>
  <c r="L31" i="8"/>
  <c r="J34" i="8"/>
  <c r="J38" i="8"/>
  <c r="J42" i="8"/>
  <c r="J46" i="8"/>
  <c r="J50" i="8"/>
  <c r="J54" i="8"/>
  <c r="J58" i="8"/>
  <c r="L63" i="8"/>
  <c r="J66" i="8"/>
  <c r="J70" i="8"/>
  <c r="L50" i="8"/>
  <c r="L54" i="8"/>
  <c r="L58" i="8"/>
  <c r="E73" i="8" l="1"/>
  <c r="L13" i="8"/>
  <c r="L53" i="8"/>
  <c r="J68" i="8"/>
  <c r="J36" i="8"/>
  <c r="J49" i="8"/>
  <c r="L65" i="8"/>
  <c r="L26" i="8"/>
  <c r="J61" i="8"/>
  <c r="L57" i="8"/>
  <c r="J41" i="8"/>
  <c r="L33" i="8"/>
  <c r="J57" i="8"/>
  <c r="J20" i="8"/>
  <c r="J13" i="8"/>
  <c r="L30" i="8"/>
  <c r="J45" i="8"/>
  <c r="L61" i="8"/>
  <c r="J53" i="8"/>
  <c r="J16" i="8"/>
  <c r="J65" i="8"/>
  <c r="J33" i="8"/>
  <c r="L10" i="8"/>
  <c r="J71" i="8"/>
  <c r="L27" i="8" l="1"/>
  <c r="J72" i="8"/>
  <c r="L37" i="8"/>
  <c r="J17" i="8"/>
  <c r="J37" i="8"/>
  <c r="L62" i="8"/>
  <c r="L17" i="8"/>
  <c r="J62" i="8"/>
  <c r="J27" i="8"/>
  <c r="L72" i="8"/>
  <c r="L73" i="8" l="1"/>
  <c r="J73" i="8"/>
  <c r="E48" i="7" l="1"/>
  <c r="E44" i="7"/>
  <c r="E40" i="7"/>
  <c r="E70" i="7"/>
  <c r="K69" i="7"/>
  <c r="H69" i="7"/>
  <c r="J69" i="7" s="1"/>
  <c r="K68" i="7"/>
  <c r="H68" i="7"/>
  <c r="E67" i="7"/>
  <c r="K66" i="7"/>
  <c r="H66" i="7"/>
  <c r="K65" i="7"/>
  <c r="H65" i="7"/>
  <c r="L65" i="7" s="1"/>
  <c r="E64" i="7"/>
  <c r="E71" i="7" s="1"/>
  <c r="K63" i="7"/>
  <c r="H63" i="7"/>
  <c r="J63" i="7" s="1"/>
  <c r="K62" i="7"/>
  <c r="H62" i="7"/>
  <c r="E60" i="7"/>
  <c r="K59" i="7"/>
  <c r="H59" i="7"/>
  <c r="J59" i="7" s="1"/>
  <c r="K58" i="7"/>
  <c r="H58" i="7"/>
  <c r="K57" i="7"/>
  <c r="H57" i="7"/>
  <c r="J57" i="7" s="1"/>
  <c r="E56" i="7"/>
  <c r="K55" i="7"/>
  <c r="H55" i="7"/>
  <c r="K54" i="7"/>
  <c r="H54" i="7"/>
  <c r="K53" i="7"/>
  <c r="H53" i="7"/>
  <c r="J53" i="7" s="1"/>
  <c r="E52" i="7"/>
  <c r="E61" i="7" s="1"/>
  <c r="K51" i="7"/>
  <c r="H51" i="7"/>
  <c r="J51" i="7" s="1"/>
  <c r="K50" i="7"/>
  <c r="H50" i="7"/>
  <c r="J50" i="7" s="1"/>
  <c r="K49" i="7"/>
  <c r="H49" i="7"/>
  <c r="J49" i="7" s="1"/>
  <c r="K47" i="7"/>
  <c r="H47" i="7"/>
  <c r="J47" i="7" s="1"/>
  <c r="K46" i="7"/>
  <c r="H46" i="7"/>
  <c r="J46" i="7" s="1"/>
  <c r="K45" i="7"/>
  <c r="H45" i="7"/>
  <c r="K43" i="7"/>
  <c r="H43" i="7"/>
  <c r="J43" i="7" s="1"/>
  <c r="K42" i="7"/>
  <c r="H42" i="7"/>
  <c r="K41" i="7"/>
  <c r="H41" i="7"/>
  <c r="K39" i="7"/>
  <c r="H39" i="7"/>
  <c r="J39" i="7" s="1"/>
  <c r="K38" i="7"/>
  <c r="H38" i="7"/>
  <c r="K37" i="7"/>
  <c r="H37" i="7"/>
  <c r="J37" i="7" s="1"/>
  <c r="E35" i="7"/>
  <c r="K34" i="7"/>
  <c r="H34" i="7"/>
  <c r="K33" i="7"/>
  <c r="H33" i="7"/>
  <c r="E32" i="7"/>
  <c r="K31" i="7"/>
  <c r="H31" i="7"/>
  <c r="K30" i="7"/>
  <c r="H30" i="7"/>
  <c r="E29" i="7"/>
  <c r="E36" i="7" s="1"/>
  <c r="K28" i="7"/>
  <c r="H28" i="7"/>
  <c r="J28" i="7" s="1"/>
  <c r="K27" i="7"/>
  <c r="H27" i="7"/>
  <c r="J27" i="7" s="1"/>
  <c r="E25" i="7"/>
  <c r="K24" i="7"/>
  <c r="H24" i="7"/>
  <c r="J24" i="7" s="1"/>
  <c r="K23" i="7"/>
  <c r="H23" i="7"/>
  <c r="E22" i="7"/>
  <c r="K21" i="7"/>
  <c r="H21" i="7"/>
  <c r="J21" i="7" s="1"/>
  <c r="K20" i="7"/>
  <c r="H20" i="7"/>
  <c r="E19" i="7"/>
  <c r="E26" i="7" s="1"/>
  <c r="K18" i="7"/>
  <c r="H18" i="7"/>
  <c r="K17" i="7"/>
  <c r="H17" i="7"/>
  <c r="J17" i="7" s="1"/>
  <c r="E15" i="7"/>
  <c r="K14" i="7"/>
  <c r="H14" i="7"/>
  <c r="J14" i="7" s="1"/>
  <c r="K13" i="7"/>
  <c r="H13" i="7"/>
  <c r="J13" i="7" s="1"/>
  <c r="E12" i="7"/>
  <c r="K11" i="7"/>
  <c r="H11" i="7"/>
  <c r="K10" i="7"/>
  <c r="H10" i="7"/>
  <c r="J10" i="7" s="1"/>
  <c r="E9" i="7"/>
  <c r="E16" i="7" s="1"/>
  <c r="K8" i="7"/>
  <c r="H8" i="7"/>
  <c r="K7" i="7"/>
  <c r="H7" i="7"/>
  <c r="B7" i="8"/>
  <c r="C7" i="8" s="1"/>
  <c r="D7" i="8" s="1"/>
  <c r="E7" i="8" s="1"/>
  <c r="F7" i="8" s="1"/>
  <c r="L63" i="7" l="1"/>
  <c r="L8" i="7"/>
  <c r="L55" i="7"/>
  <c r="L17" i="7"/>
  <c r="L42" i="7"/>
  <c r="L27" i="7"/>
  <c r="L43" i="7"/>
  <c r="L23" i="7"/>
  <c r="L33" i="7"/>
  <c r="L30" i="7"/>
  <c r="L39" i="7"/>
  <c r="L18" i="7"/>
  <c r="L47" i="7"/>
  <c r="L51" i="7"/>
  <c r="L59" i="7"/>
  <c r="J65" i="7"/>
  <c r="L20" i="7"/>
  <c r="L10" i="7"/>
  <c r="H67" i="7"/>
  <c r="J66" i="7"/>
  <c r="L11" i="7"/>
  <c r="L58" i="7"/>
  <c r="H25" i="7"/>
  <c r="J55" i="7"/>
  <c r="L14" i="7"/>
  <c r="J23" i="7"/>
  <c r="J25" i="7" s="1"/>
  <c r="H64" i="7"/>
  <c r="J11" i="7"/>
  <c r="J20" i="7"/>
  <c r="J42" i="7"/>
  <c r="L46" i="7"/>
  <c r="J62" i="7"/>
  <c r="L50" i="7"/>
  <c r="L62" i="7"/>
  <c r="L28" i="7"/>
  <c r="H12" i="7"/>
  <c r="L69" i="7"/>
  <c r="L7" i="7"/>
  <c r="J7" i="7"/>
  <c r="H9" i="7"/>
  <c r="J52" i="7"/>
  <c r="L13" i="7"/>
  <c r="H15" i="7"/>
  <c r="L34" i="7"/>
  <c r="J34" i="7"/>
  <c r="L31" i="7"/>
  <c r="J31" i="7"/>
  <c r="J15" i="7"/>
  <c r="H19" i="7"/>
  <c r="L21" i="7"/>
  <c r="H35" i="7"/>
  <c r="L45" i="7"/>
  <c r="J45" i="7"/>
  <c r="J48" i="7" s="1"/>
  <c r="J68" i="7"/>
  <c r="H70" i="7"/>
  <c r="L68" i="7"/>
  <c r="J8" i="7"/>
  <c r="H22" i="7"/>
  <c r="J29" i="7"/>
  <c r="L38" i="7"/>
  <c r="J38" i="7"/>
  <c r="L54" i="7"/>
  <c r="J54" i="7"/>
  <c r="L24" i="7"/>
  <c r="H29" i="7"/>
  <c r="H52" i="7"/>
  <c r="L49" i="7"/>
  <c r="L66" i="7"/>
  <c r="L41" i="7"/>
  <c r="J18" i="7"/>
  <c r="L37" i="7"/>
  <c r="J41" i="7"/>
  <c r="H56" i="7"/>
  <c r="L53" i="7"/>
  <c r="J58" i="7"/>
  <c r="H32" i="7"/>
  <c r="J30" i="7"/>
  <c r="J33" i="7"/>
  <c r="H60" i="7"/>
  <c r="L57" i="7"/>
  <c r="G7" i="8"/>
  <c r="H7" i="8" s="1"/>
  <c r="K7" i="8" s="1"/>
  <c r="L7" i="8" s="1"/>
  <c r="I7" i="8"/>
  <c r="J7" i="8" s="1"/>
  <c r="L48" i="7" l="1"/>
  <c r="J44" i="7"/>
  <c r="L44" i="7"/>
  <c r="L40" i="7"/>
  <c r="J40" i="7"/>
  <c r="J64" i="7"/>
  <c r="L19" i="7"/>
  <c r="J67" i="7"/>
  <c r="J12" i="7"/>
  <c r="J60" i="7"/>
  <c r="J22" i="7"/>
  <c r="E72" i="7"/>
  <c r="L9" i="7"/>
  <c r="L12" i="7"/>
  <c r="J19" i="7"/>
  <c r="L22" i="7"/>
  <c r="L64" i="7"/>
  <c r="J56" i="7"/>
  <c r="L29" i="7"/>
  <c r="J9" i="7"/>
  <c r="L70" i="7"/>
  <c r="L60" i="7"/>
  <c r="J35" i="7"/>
  <c r="L52" i="7"/>
  <c r="L67" i="7"/>
  <c r="J32" i="7"/>
  <c r="L35" i="7"/>
  <c r="L15" i="7"/>
  <c r="J70" i="7"/>
  <c r="L56" i="7"/>
  <c r="L32" i="7"/>
  <c r="L25" i="7"/>
  <c r="J71" i="7" l="1"/>
  <c r="L71" i="7"/>
  <c r="J61" i="7"/>
  <c r="L61" i="7"/>
  <c r="J36" i="7"/>
  <c r="L36" i="7"/>
  <c r="L26" i="7"/>
  <c r="J26" i="7"/>
  <c r="J16" i="7"/>
  <c r="L16" i="7"/>
  <c r="F8" i="9"/>
  <c r="B6" i="7" l="1"/>
  <c r="C6" i="7" s="1"/>
  <c r="D6" i="7" s="1"/>
  <c r="E6" i="7" s="1"/>
  <c r="F6" i="7" s="1"/>
  <c r="J74" i="7" l="1"/>
  <c r="L74" i="7"/>
  <c r="G6" i="7"/>
  <c r="H6" i="7" s="1"/>
  <c r="K6" i="7" s="1"/>
  <c r="L6" i="7" s="1"/>
  <c r="I6" i="7"/>
  <c r="J6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8" authorId="0" shapeId="0" xr:uid="{3C3DE6E7-9454-4538-A893-66DE82208305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<sst xmlns="http://schemas.openxmlformats.org/spreadsheetml/2006/main" count="381" uniqueCount="78">
  <si>
    <t>Сортимент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</si>
  <si>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</si>
  <si>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</si>
  <si>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</si>
  <si>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</si>
  <si>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</si>
  <si>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</si>
  <si>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</si>
  <si>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t>Трупи за бичене от 18-29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</si>
  <si>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</si>
  <si>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</si>
  <si>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</si>
  <si>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</si>
  <si>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</si>
  <si>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</si>
  <si>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</si>
  <si>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r>
      <t>Прогнозно количество дървесина по сортиментна ведомост от ГП за 2025 г. пл.м</t>
    </r>
    <r>
      <rPr>
        <vertAlign val="superscript"/>
        <sz val="9"/>
        <rFont val="Times New Roman"/>
        <family val="1"/>
        <charset val="204"/>
      </rPr>
      <t>3</t>
    </r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</si>
  <si>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</si>
  <si>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</si>
  <si>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</si>
  <si>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</si>
  <si>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</si>
  <si>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Ръководител счетоводен отдел</t>
  </si>
  <si>
    <t>(Мария Димитрова)</t>
  </si>
  <si>
    <t>№ на
обект</t>
  </si>
  <si>
    <t>Обект №</t>
  </si>
  <si>
    <t>"…................" ЕООД</t>
  </si>
  <si>
    <t xml:space="preserve">(…............................) 
</t>
  </si>
  <si>
    <t xml:space="preserve">(инж. Муса Кязъм) 
</t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</si>
  <si>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</si>
  <si>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</si>
  <si>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</si>
  <si>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</si>
  <si>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</si>
  <si>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</si>
  <si>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</si>
  <si>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</si>
  <si>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t>131 "а"</t>
  </si>
  <si>
    <t>чдб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</si>
  <si>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</si>
  <si>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лп</t>
  </si>
  <si>
    <t>ОБЩО</t>
  </si>
  <si>
    <t>Технологична дървесина от ЕСД</t>
  </si>
  <si>
    <r>
      <t>пр.м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</si>
  <si>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Общо за подотдел 131 "а"</t>
  </si>
  <si>
    <t>131 "ж"</t>
  </si>
  <si>
    <t>Общо за подотдел 131 "ж"</t>
  </si>
  <si>
    <t>131 "з"</t>
  </si>
  <si>
    <t>яв</t>
  </si>
  <si>
    <t>Общо за подотдел 131 "з"</t>
  </si>
  <si>
    <t>433 "з"</t>
  </si>
  <si>
    <t>Общо за подотдел 433 "з"</t>
  </si>
  <si>
    <t>436 "б"</t>
  </si>
  <si>
    <t>чб</t>
  </si>
  <si>
    <t>Общо за подотдел 436 "б"</t>
  </si>
  <si>
    <t>437 "ж"</t>
  </si>
  <si>
    <t>Общо за подотдел 437 "ж"</t>
  </si>
  <si>
    <t>1101 "е"</t>
  </si>
  <si>
    <t>здб</t>
  </si>
  <si>
    <t>цр</t>
  </si>
  <si>
    <t>Общо за подотдел 1101 "е"</t>
  </si>
  <si>
    <t>1101 "в"</t>
  </si>
  <si>
    <t>Общо за подотдел 1101 "в"</t>
  </si>
  <si>
    <t>1-6-26</t>
  </si>
  <si>
    <t>ОБЩО ЗА ОБЕКТ 1-6-26</t>
  </si>
  <si>
    <t>гаранция</t>
  </si>
  <si>
    <t>стъпка</t>
  </si>
  <si>
    <r>
      <t>Прогнозно количество дървесина по сортиментна ведомост от ГП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</si>
  <si>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…...... / ….................... 2026 год.</t>
  </si>
  <si>
    <t>към Договор №……....... от …….............2026 г.</t>
  </si>
  <si>
    <t>за обект № 1-6-26, ТП "ДЛС Паламара"</t>
  </si>
  <si>
    <t>Тримесечие на 2026 год. / прогнозно количество дървесина (пл.куб.м)</t>
  </si>
  <si>
    <t>График за покупко-продажба на прогнозни количества добита дървесина
от времен склад - по тримесечия на 2026 година</t>
  </si>
  <si>
    <t xml:space="preserve">„…............................“ </t>
  </si>
  <si>
    <t>(инж. Муса Кязъм) 
…..................................</t>
  </si>
  <si>
    <t xml:space="preserve">(…...............................) 
</t>
  </si>
  <si>
    <t>Изготвил:</t>
  </si>
  <si>
    <t>(инж. Надежда Янкова - зам.-директор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</si>
</sst>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#,##0.00\ [$€-1]"/>
    <numFmt numFmtId="166" formatCode="#,##0.00\ &quot;лв.&quot;"/>
    <numFmt numFmtId="167" formatCode="_-* #,##0.00\ [$€-1]_-;\-* #,##0.00\ [$€-1]_-;_-* &quot;-&quot;??\ [$€-1]_-;_-@_-"/>
    <numFmt numFmtId="168" formatCode="#,##0\ [$€-1]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Segoe UI"/>
      <family val="2"/>
      <charset val="204"/>
    </font>
    <font>
      <sz val="9"/>
      <color indexed="81"/>
      <name val="Segoe UI"/>
      <family val="2"/>
      <charset val="204"/>
    </font>
    <font>
      <sz val="10"/>
      <color theme="0"/>
      <name val="Arial"/>
      <family val="2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6" fillId="0" borderId="0"/>
  </cellStyleXfs>
  <cellXfs count="165">
    <xf numFmtId="0" fontId="0" fillId="0" borderId="0" xfId="0"/>
    <xf numFmtId="0" fontId="9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/>
    <xf numFmtId="0" fontId="11" fillId="0" borderId="0" xfId="0" applyFont="1" applyAlignment="1">
      <alignment vertical="top"/>
    </xf>
    <xf numFmtId="0" fontId="11" fillId="2" borderId="0" xfId="0" applyFont="1" applyFill="1" applyAlignment="1">
      <alignment vertical="top"/>
    </xf>
    <xf numFmtId="0" fontId="9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top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4" fillId="2" borderId="5" xfId="0" applyNumberFormat="1" applyFont="1" applyFill="1" applyBorder="1" applyAlignment="1" applyProtection="1">
      <alignment horizontal="center" vertical="top"/>
    </xf>
    <xf numFmtId="1" fontId="4" fillId="2" borderId="25" xfId="0" applyNumberFormat="1" applyFont="1" applyFill="1" applyBorder="1" applyAlignment="1" applyProtection="1">
      <alignment horizontal="center" vertical="center" wrapText="1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6" fillId="0" borderId="0" xfId="0" applyFont="1"/>
    <xf numFmtId="0" fontId="11" fillId="0" borderId="0" xfId="0" applyFont="1"/>
    <xf numFmtId="0" fontId="9" fillId="0" borderId="0" xfId="0" applyFont="1" applyAlignment="1">
      <alignment horizontal="center" vertical="top" wrapText="1"/>
    </xf>
    <xf numFmtId="0" fontId="0" fillId="2" borderId="0" xfId="0" applyFill="1"/>
    <xf numFmtId="0" fontId="16" fillId="2" borderId="0" xfId="0" applyFont="1" applyFill="1"/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left"/>
    </xf>
    <xf numFmtId="0" fontId="25" fillId="2" borderId="18" xfId="0" applyFont="1" applyFill="1" applyBorder="1"/>
    <xf numFmtId="1" fontId="25" fillId="2" borderId="47" xfId="0" applyNumberFormat="1" applyFont="1" applyFill="1" applyBorder="1" applyAlignment="1">
      <alignment vertical="top"/>
    </xf>
    <xf numFmtId="0" fontId="24" fillId="2" borderId="10" xfId="0" applyFont="1" applyFill="1" applyBorder="1" applyAlignment="1">
      <alignment horizontal="center"/>
    </xf>
    <xf numFmtId="1" fontId="24" fillId="2" borderId="8" xfId="0" applyNumberFormat="1" applyFont="1" applyFill="1" applyBorder="1"/>
    <xf numFmtId="165" fontId="24" fillId="2" borderId="2" xfId="0" applyNumberFormat="1" applyFont="1" applyFill="1" applyBorder="1" applyAlignment="1">
      <alignment vertical="top"/>
    </xf>
    <xf numFmtId="165" fontId="25" fillId="2" borderId="12" xfId="0" applyNumberFormat="1" applyFont="1" applyFill="1" applyBorder="1" applyAlignment="1">
      <alignment vertical="top"/>
    </xf>
    <xf numFmtId="166" fontId="4" fillId="2" borderId="2" xfId="0" applyNumberFormat="1" applyFont="1" applyFill="1" applyBorder="1" applyAlignment="1">
      <alignment vertical="top"/>
    </xf>
    <xf numFmtId="166" fontId="13" fillId="2" borderId="2" xfId="0" applyNumberFormat="1" applyFont="1" applyFill="1" applyBorder="1" applyAlignment="1">
      <alignment vertical="top"/>
    </xf>
    <xf numFmtId="166" fontId="1" fillId="0" borderId="0" xfId="0" applyNumberFormat="1" applyFont="1" applyAlignment="1">
      <alignment vertical="top"/>
    </xf>
    <xf numFmtId="165" fontId="25" fillId="2" borderId="9" xfId="0" applyNumberFormat="1" applyFont="1" applyFill="1" applyBorder="1" applyAlignment="1">
      <alignment vertical="top"/>
    </xf>
    <xf numFmtId="166" fontId="4" fillId="2" borderId="1" xfId="0" applyNumberFormat="1" applyFont="1" applyFill="1" applyBorder="1" applyAlignment="1">
      <alignment vertical="top"/>
    </xf>
    <xf numFmtId="166" fontId="13" fillId="2" borderId="1" xfId="0" applyNumberFormat="1" applyFont="1" applyFill="1" applyBorder="1" applyAlignment="1">
      <alignment vertical="top"/>
    </xf>
    <xf numFmtId="0" fontId="24" fillId="2" borderId="1" xfId="0" applyFont="1" applyFill="1" applyBorder="1"/>
    <xf numFmtId="0" fontId="24" fillId="2" borderId="19" xfId="0" applyFont="1" applyFill="1" applyBorder="1" applyAlignment="1">
      <alignment horizontal="center"/>
    </xf>
    <xf numFmtId="1" fontId="25" fillId="2" borderId="47" xfId="0" applyNumberFormat="1" applyFont="1" applyFill="1" applyBorder="1"/>
    <xf numFmtId="1" fontId="25" fillId="2" borderId="8" xfId="0" applyNumberFormat="1" applyFont="1" applyFill="1" applyBorder="1"/>
    <xf numFmtId="165" fontId="24" fillId="2" borderId="1" xfId="0" applyNumberFormat="1" applyFont="1" applyFill="1" applyBorder="1" applyAlignment="1">
      <alignment vertical="top"/>
    </xf>
    <xf numFmtId="165" fontId="25" fillId="2" borderId="9" xfId="0" applyNumberFormat="1" applyFont="1" applyFill="1" applyBorder="1"/>
    <xf numFmtId="166" fontId="1" fillId="0" borderId="1" xfId="0" applyNumberFormat="1" applyFont="1" applyBorder="1" applyAlignment="1">
      <alignment vertical="top"/>
    </xf>
    <xf numFmtId="166" fontId="25" fillId="2" borderId="1" xfId="0" applyNumberFormat="1" applyFont="1" applyFill="1" applyBorder="1"/>
    <xf numFmtId="0" fontId="24" fillId="2" borderId="19" xfId="0" applyFont="1" applyFill="1" applyBorder="1" applyAlignment="1">
      <alignment horizontal="left"/>
    </xf>
    <xf numFmtId="2" fontId="25" fillId="2" borderId="47" xfId="0" applyNumberFormat="1" applyFont="1" applyFill="1" applyBorder="1" applyAlignment="1">
      <alignment vertical="top"/>
    </xf>
    <xf numFmtId="0" fontId="27" fillId="2" borderId="18" xfId="0" applyFont="1" applyFill="1" applyBorder="1"/>
    <xf numFmtId="1" fontId="27" fillId="2" borderId="47" xfId="0" applyNumberFormat="1" applyFont="1" applyFill="1" applyBorder="1"/>
    <xf numFmtId="165" fontId="27" fillId="2" borderId="8" xfId="0" applyNumberFormat="1" applyFont="1" applyFill="1" applyBorder="1"/>
    <xf numFmtId="166" fontId="27" fillId="2" borderId="1" xfId="0" applyNumberFormat="1" applyFont="1" applyFill="1" applyBorder="1"/>
    <xf numFmtId="3" fontId="12" fillId="0" borderId="28" xfId="0" applyNumberFormat="1" applyFont="1" applyBorder="1" applyAlignment="1">
      <alignment vertical="top"/>
    </xf>
    <xf numFmtId="167" fontId="12" fillId="0" borderId="28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vertical="top"/>
    </xf>
    <xf numFmtId="166" fontId="12" fillId="0" borderId="29" xfId="0" applyNumberFormat="1" applyFont="1" applyBorder="1" applyAlignment="1">
      <alignment vertical="top"/>
    </xf>
    <xf numFmtId="0" fontId="1" fillId="0" borderId="0" xfId="0" applyFont="1" applyAlignment="1">
      <alignment vertical="top"/>
    </xf>
    <xf numFmtId="0" fontId="7" fillId="2" borderId="1" xfId="0" applyFont="1" applyFill="1" applyBorder="1" applyAlignment="1">
      <alignment horizontal="left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right" vertical="center"/>
    </xf>
    <xf numFmtId="165" fontId="7" fillId="2" borderId="1" xfId="0" applyNumberFormat="1" applyFont="1" applyFill="1" applyBorder="1" applyAlignment="1">
      <alignment horizontal="center" vertical="center"/>
    </xf>
    <xf numFmtId="165" fontId="20" fillId="2" borderId="2" xfId="0" applyNumberFormat="1" applyFont="1" applyFill="1" applyBorder="1" applyAlignment="1">
      <alignment vertical="top"/>
    </xf>
    <xf numFmtId="165" fontId="20" fillId="2" borderId="1" xfId="0" applyNumberFormat="1" applyFont="1" applyFill="1" applyBorder="1" applyAlignment="1">
      <alignment vertical="top"/>
    </xf>
    <xf numFmtId="168" fontId="2" fillId="2" borderId="1" xfId="0" applyNumberFormat="1" applyFont="1" applyFill="1" applyBorder="1" applyAlignment="1">
      <alignment horizontal="right" vertical="center"/>
    </xf>
    <xf numFmtId="165" fontId="21" fillId="2" borderId="12" xfId="0" applyNumberFormat="1" applyFont="1" applyFill="1" applyBorder="1" applyAlignment="1">
      <alignment vertical="top"/>
    </xf>
    <xf numFmtId="166" fontId="20" fillId="2" borderId="2" xfId="0" applyNumberFormat="1" applyFont="1" applyFill="1" applyBorder="1" applyAlignment="1">
      <alignment vertical="top"/>
    </xf>
    <xf numFmtId="166" fontId="21" fillId="2" borderId="2" xfId="0" applyNumberFormat="1" applyFont="1" applyFill="1" applyBorder="1" applyAlignment="1">
      <alignment vertical="top"/>
    </xf>
    <xf numFmtId="165" fontId="21" fillId="2" borderId="9" xfId="0" applyNumberFormat="1" applyFont="1" applyFill="1" applyBorder="1" applyAlignment="1">
      <alignment vertical="top"/>
    </xf>
    <xf numFmtId="166" fontId="20" fillId="2" borderId="1" xfId="0" applyNumberFormat="1" applyFont="1" applyFill="1" applyBorder="1" applyAlignment="1">
      <alignment vertical="top"/>
    </xf>
    <xf numFmtId="166" fontId="21" fillId="2" borderId="1" xfId="0" applyNumberFormat="1" applyFont="1" applyFill="1" applyBorder="1" applyAlignment="1">
      <alignment vertical="top"/>
    </xf>
    <xf numFmtId="165" fontId="21" fillId="2" borderId="9" xfId="0" applyNumberFormat="1" applyFont="1" applyFill="1" applyBorder="1"/>
    <xf numFmtId="166" fontId="19" fillId="0" borderId="1" xfId="0" applyNumberFormat="1" applyFont="1" applyBorder="1" applyAlignment="1">
      <alignment vertical="top"/>
    </xf>
    <xf numFmtId="166" fontId="21" fillId="2" borderId="1" xfId="0" applyNumberFormat="1" applyFont="1" applyFill="1" applyBorder="1"/>
    <xf numFmtId="165" fontId="22" fillId="2" borderId="8" xfId="0" applyNumberFormat="1" applyFont="1" applyFill="1" applyBorder="1"/>
    <xf numFmtId="166" fontId="22" fillId="2" borderId="1" xfId="0" applyNumberFormat="1" applyFont="1" applyFill="1" applyBorder="1"/>
    <xf numFmtId="167" fontId="28" fillId="0" borderId="28" xfId="0" applyNumberFormat="1" applyFont="1" applyBorder="1" applyAlignment="1">
      <alignment vertical="top"/>
    </xf>
    <xf numFmtId="2" fontId="19" fillId="0" borderId="5" xfId="0" applyNumberFormat="1" applyFont="1" applyBorder="1" applyAlignment="1">
      <alignment vertical="top"/>
    </xf>
    <xf numFmtId="166" fontId="28" fillId="0" borderId="29" xfId="0" applyNumberFormat="1" applyFont="1" applyBorder="1" applyAlignment="1">
      <alignment vertical="top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15" fillId="0" borderId="0" xfId="0" applyFont="1"/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9" fillId="0" borderId="0" xfId="0" applyFont="1"/>
    <xf numFmtId="0" fontId="32" fillId="0" borderId="0" xfId="0" applyFont="1" applyAlignment="1">
      <alignment vertical="center"/>
    </xf>
    <xf numFmtId="0" fontId="12" fillId="0" borderId="24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top"/>
    </xf>
    <xf numFmtId="0" fontId="12" fillId="0" borderId="27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/>
    </xf>
    <xf numFmtId="0" fontId="23" fillId="2" borderId="41" xfId="0" applyFont="1" applyFill="1" applyBorder="1" applyAlignment="1">
      <alignment horizontal="center" vertical="justify"/>
    </xf>
    <xf numFmtId="0" fontId="23" fillId="2" borderId="16" xfId="0" applyFont="1" applyFill="1" applyBorder="1" applyAlignment="1">
      <alignment horizontal="center" vertical="justify"/>
    </xf>
    <xf numFmtId="0" fontId="23" fillId="2" borderId="39" xfId="0" applyFont="1" applyFill="1" applyBorder="1" applyAlignment="1">
      <alignment horizontal="center" vertical="justify"/>
    </xf>
    <xf numFmtId="0" fontId="23" fillId="2" borderId="8" xfId="0" applyFont="1" applyFill="1" applyBorder="1" applyAlignment="1">
      <alignment horizontal="center"/>
    </xf>
    <xf numFmtId="0" fontId="23" fillId="2" borderId="44" xfId="0" applyFont="1" applyFill="1" applyBorder="1" applyAlignment="1">
      <alignment horizontal="center"/>
    </xf>
    <xf numFmtId="2" fontId="24" fillId="2" borderId="36" xfId="0" applyNumberFormat="1" applyFont="1" applyFill="1" applyBorder="1" applyAlignment="1">
      <alignment horizontal="center" vertical="top"/>
    </xf>
    <xf numFmtId="2" fontId="24" fillId="2" borderId="10" xfId="0" applyNumberFormat="1" applyFont="1" applyFill="1" applyBorder="1" applyAlignment="1">
      <alignment horizontal="center" vertical="top"/>
    </xf>
    <xf numFmtId="0" fontId="23" fillId="2" borderId="48" xfId="0" applyFont="1" applyFill="1" applyBorder="1" applyAlignment="1">
      <alignment horizontal="center"/>
    </xf>
    <xf numFmtId="0" fontId="23" fillId="2" borderId="49" xfId="0" applyFont="1" applyFill="1" applyBorder="1" applyAlignment="1">
      <alignment horizontal="center"/>
    </xf>
    <xf numFmtId="49" fontId="15" fillId="2" borderId="46" xfId="0" applyNumberFormat="1" applyFont="1" applyFill="1" applyBorder="1" applyAlignment="1">
      <alignment horizontal="center" vertical="center" textRotation="90"/>
    </xf>
    <xf numFmtId="49" fontId="15" fillId="2" borderId="15" xfId="0" applyNumberFormat="1" applyFont="1" applyFill="1" applyBorder="1" applyAlignment="1">
      <alignment horizontal="center" vertical="center" textRotation="90"/>
    </xf>
    <xf numFmtId="49" fontId="15" fillId="2" borderId="23" xfId="0" applyNumberFormat="1" applyFont="1" applyFill="1" applyBorder="1" applyAlignment="1">
      <alignment horizontal="center" vertical="center" textRotation="90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2" xfId="0" applyNumberFormat="1" applyFont="1" applyBorder="1" applyAlignment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35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3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/>
    </xf>
    <xf numFmtId="0" fontId="4" fillId="0" borderId="20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Fill="1" applyBorder="1" applyAlignment="1" applyProtection="1">
      <alignment horizontal="center" vertical="center" wrapText="1"/>
    </xf>
    <xf numFmtId="0" fontId="8" fillId="0" borderId="45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2" borderId="45" xfId="1" applyFont="1" applyFill="1" applyBorder="1" applyAlignment="1">
      <alignment horizontal="center" wrapText="1"/>
    </xf>
    <xf numFmtId="0" fontId="8" fillId="2" borderId="0" xfId="1" applyFont="1" applyFill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2" borderId="0" xfId="0" applyFont="1" applyFill="1" applyAlignment="1">
      <alignment horizontal="center"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5"/>
  <sheetViews>
    <sheetView tabSelected="1" topLeftCell="A56" zoomScaleNormal="100" workbookViewId="0">
      <selection activeCell="J75" sqref="J75:L75"/>
    </sheetView>
  </sheetViews>
  <sheetFormatPr defaultRowHeight="14.4" x14ac:dyDescent="0.3"/>
  <cols>
    <col min="1" max="1" width="6.6640625" style="2" customWidth="1"/>
    <col min="2" max="2" width="8.6640625" style="2" customWidth="1"/>
    <col min="3" max="3" width="8.44140625" style="2" customWidth="1"/>
    <col min="4" max="4" width="27.6640625" style="2" customWidth="1"/>
    <col min="5" max="5" width="10.88671875" style="2" customWidth="1"/>
    <col min="6" max="6" width="9.77734375" style="2" customWidth="1"/>
    <col min="7" max="7" width="7.6640625" style="2" customWidth="1"/>
    <col min="8" max="8" width="11.109375" style="2" customWidth="1"/>
    <col min="9" max="9" width="11.21875" style="23" customWidth="1"/>
    <col min="10" max="10" width="12.5546875" style="23" customWidth="1"/>
    <col min="11" max="11" width="11.21875" style="23" customWidth="1"/>
    <col min="12" max="12" width="12.109375" style="23" customWidth="1"/>
    <col min="13" max="13" width="8.88671875" style="8" customWidth="1"/>
    <col min="14" max="14" width="9.77734375" bestFit="1" customWidth="1"/>
  </cols>
  <sheetData>
    <row r="1" spans="1:12" ht="15" thickBot="1" x14ac:dyDescent="0.35">
      <c r="A1" s="7"/>
      <c r="B1" s="7"/>
      <c r="C1" s="7"/>
      <c r="D1" s="7"/>
      <c r="E1" s="7"/>
      <c r="F1" s="7"/>
      <c r="G1" s="7"/>
      <c r="H1" s="7"/>
      <c r="I1" s="22"/>
      <c r="K1" s="22"/>
    </row>
    <row r="2" spans="1:12" ht="34.200000000000003" customHeight="1" thickBot="1" x14ac:dyDescent="0.35">
      <c r="A2" s="123" t="s">
        <v>15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5"/>
    </row>
    <row r="3" spans="1:12" ht="15" thickBot="1" x14ac:dyDescent="0.35">
      <c r="A3" s="4"/>
      <c r="B3" s="4"/>
      <c r="C3" s="4"/>
      <c r="D3" s="128"/>
      <c r="E3" s="128"/>
      <c r="F3" s="4"/>
      <c r="G3" s="4"/>
      <c r="H3" s="4"/>
      <c r="I3" s="22"/>
      <c r="K3" s="22"/>
    </row>
    <row r="4" spans="1:12" s="12" customFormat="1" ht="13.5" customHeight="1" x14ac:dyDescent="0.3">
      <c r="A4" s="131" t="s">
        <v>24</v>
      </c>
      <c r="B4" s="133" t="s">
        <v>11</v>
      </c>
      <c r="C4" s="135" t="s">
        <v>13</v>
      </c>
      <c r="D4" s="141" t="s">
        <v>0</v>
      </c>
      <c r="E4" s="143" t="s">
        <v>16</v>
      </c>
      <c r="F4" s="145" t="s">
        <v>9</v>
      </c>
      <c r="G4" s="137" t="s">
        <v>10</v>
      </c>
      <c r="H4" s="139" t="s">
        <v>12</v>
      </c>
      <c r="I4" s="129" t="s">
        <v>35</v>
      </c>
      <c r="J4" s="126" t="s">
        <v>36</v>
      </c>
      <c r="K4" s="129" t="s">
        <v>29</v>
      </c>
      <c r="L4" s="126" t="s">
        <v>30</v>
      </c>
    </row>
    <row r="5" spans="1:12" s="12" customFormat="1" ht="74.25" customHeight="1" thickBot="1" x14ac:dyDescent="0.35">
      <c r="A5" s="132"/>
      <c r="B5" s="134"/>
      <c r="C5" s="136"/>
      <c r="D5" s="142"/>
      <c r="E5" s="144"/>
      <c r="F5" s="146"/>
      <c r="G5" s="138"/>
      <c r="H5" s="140"/>
      <c r="I5" s="130"/>
      <c r="J5" s="127"/>
      <c r="K5" s="130"/>
      <c r="L5" s="127"/>
    </row>
    <row r="6" spans="1:12" s="18" customFormat="1" ht="13.8" thickBot="1" x14ac:dyDescent="0.35">
      <c r="A6" s="19">
        <v>1</v>
      </c>
      <c r="B6" s="20">
        <f>A6+1</f>
        <v>2</v>
      </c>
      <c r="C6" s="13">
        <f t="shared" ref="C6:E6" si="0">B6+1</f>
        <v>3</v>
      </c>
      <c r="D6" s="14">
        <f t="shared" si="0"/>
        <v>4</v>
      </c>
      <c r="E6" s="15">
        <f t="shared" si="0"/>
        <v>5</v>
      </c>
      <c r="F6" s="26">
        <f>E6+1</f>
        <v>6</v>
      </c>
      <c r="G6" s="16">
        <f>F6+1</f>
        <v>7</v>
      </c>
      <c r="H6" s="17">
        <f>G6+1</f>
        <v>8</v>
      </c>
      <c r="I6" s="24">
        <f>F6+1</f>
        <v>7</v>
      </c>
      <c r="J6" s="25">
        <f>I6+1</f>
        <v>8</v>
      </c>
      <c r="K6" s="24">
        <f>H6+1</f>
        <v>9</v>
      </c>
      <c r="L6" s="25">
        <f>K6+1</f>
        <v>10</v>
      </c>
    </row>
    <row r="7" spans="1:12" s="21" customFormat="1" ht="15.6" customHeight="1" x14ac:dyDescent="0.25">
      <c r="A7" s="120" t="s">
        <v>63</v>
      </c>
      <c r="B7" s="111" t="s">
        <v>37</v>
      </c>
      <c r="C7" s="43" t="s">
        <v>38</v>
      </c>
      <c r="D7" s="44" t="s">
        <v>7</v>
      </c>
      <c r="E7" s="45">
        <v>0</v>
      </c>
      <c r="F7" s="46"/>
      <c r="G7" s="47" t="s">
        <v>39</v>
      </c>
      <c r="H7" s="48">
        <f>E7</f>
        <v>0</v>
      </c>
      <c r="I7" s="49">
        <v>76</v>
      </c>
      <c r="J7" s="50">
        <f>H7*I7</f>
        <v>0</v>
      </c>
      <c r="K7" s="51">
        <f>I7*1.95583</f>
        <v>148.64308</v>
      </c>
      <c r="L7" s="52">
        <f>H7*K7</f>
        <v>0</v>
      </c>
    </row>
    <row r="8" spans="1:12" s="21" customFormat="1" ht="15.6" x14ac:dyDescent="0.25">
      <c r="A8" s="121"/>
      <c r="B8" s="112"/>
      <c r="C8" s="43" t="s">
        <v>40</v>
      </c>
      <c r="D8" s="44" t="s">
        <v>7</v>
      </c>
      <c r="E8" s="45">
        <v>0</v>
      </c>
      <c r="F8" s="46"/>
      <c r="G8" s="47" t="s">
        <v>39</v>
      </c>
      <c r="H8" s="48">
        <f>E8</f>
        <v>0</v>
      </c>
      <c r="I8" s="49">
        <v>74</v>
      </c>
      <c r="J8" s="54">
        <f>H8*I8</f>
        <v>0</v>
      </c>
      <c r="K8" s="55">
        <f>I8*1.95583</f>
        <v>144.73141999999999</v>
      </c>
      <c r="L8" s="56">
        <f>H8*K8</f>
        <v>0</v>
      </c>
    </row>
    <row r="9" spans="1:12" s="21" customFormat="1" ht="13.2" customHeight="1" x14ac:dyDescent="0.25">
      <c r="A9" s="121"/>
      <c r="B9" s="112"/>
      <c r="C9" s="57"/>
      <c r="D9" s="58" t="s">
        <v>41</v>
      </c>
      <c r="E9" s="45">
        <f>SUM(E7:E8)</f>
        <v>0</v>
      </c>
      <c r="F9" s="59"/>
      <c r="G9" s="47"/>
      <c r="H9" s="60">
        <f>SUM(H7:H8)</f>
        <v>0</v>
      </c>
      <c r="I9" s="61"/>
      <c r="J9" s="62">
        <f>SUM(J7:J8)</f>
        <v>0</v>
      </c>
      <c r="K9" s="63"/>
      <c r="L9" s="64">
        <f>SUM(L7:L8)</f>
        <v>0</v>
      </c>
    </row>
    <row r="10" spans="1:12" s="21" customFormat="1" ht="15.6" x14ac:dyDescent="0.25">
      <c r="A10" s="121"/>
      <c r="B10" s="112"/>
      <c r="C10" s="43" t="s">
        <v>38</v>
      </c>
      <c r="D10" s="44" t="s">
        <v>8</v>
      </c>
      <c r="E10" s="45">
        <v>46</v>
      </c>
      <c r="F10" s="46"/>
      <c r="G10" s="47" t="s">
        <v>39</v>
      </c>
      <c r="H10" s="48">
        <f>E10</f>
        <v>46</v>
      </c>
      <c r="I10" s="49">
        <v>71</v>
      </c>
      <c r="J10" s="54">
        <f>H10*I10</f>
        <v>3266</v>
      </c>
      <c r="K10" s="55">
        <f>I10*1.95583</f>
        <v>138.86393000000001</v>
      </c>
      <c r="L10" s="56">
        <f>H10*K10</f>
        <v>6387.7407800000001</v>
      </c>
    </row>
    <row r="11" spans="1:12" s="21" customFormat="1" ht="15.6" customHeight="1" x14ac:dyDescent="0.25">
      <c r="A11" s="121"/>
      <c r="B11" s="112"/>
      <c r="C11" s="43" t="s">
        <v>40</v>
      </c>
      <c r="D11" s="44" t="s">
        <v>8</v>
      </c>
      <c r="E11" s="45">
        <v>0</v>
      </c>
      <c r="F11" s="46"/>
      <c r="G11" s="47" t="s">
        <v>39</v>
      </c>
      <c r="H11" s="48">
        <f>E11</f>
        <v>0</v>
      </c>
      <c r="I11" s="49">
        <v>69</v>
      </c>
      <c r="J11" s="54">
        <f>H11*I11</f>
        <v>0</v>
      </c>
      <c r="K11" s="55">
        <f>I11*1.95583</f>
        <v>134.95227</v>
      </c>
      <c r="L11" s="56">
        <f>H11*K11</f>
        <v>0</v>
      </c>
    </row>
    <row r="12" spans="1:12" s="21" customFormat="1" ht="13.8" customHeight="1" x14ac:dyDescent="0.25">
      <c r="A12" s="121"/>
      <c r="B12" s="112"/>
      <c r="C12" s="57"/>
      <c r="D12" s="58" t="s">
        <v>41</v>
      </c>
      <c r="E12" s="45">
        <f>SUM(E10:E11)</f>
        <v>46</v>
      </c>
      <c r="F12" s="59"/>
      <c r="G12" s="47"/>
      <c r="H12" s="60">
        <f>SUM(H10:H11)</f>
        <v>46</v>
      </c>
      <c r="I12" s="61"/>
      <c r="J12" s="62">
        <f>SUM(J10:J11)</f>
        <v>3266</v>
      </c>
      <c r="K12" s="63"/>
      <c r="L12" s="64">
        <f>SUM(L10:L11)</f>
        <v>6387.7407800000001</v>
      </c>
    </row>
    <row r="13" spans="1:12" s="21" customFormat="1" ht="15.6" customHeight="1" x14ac:dyDescent="0.25">
      <c r="A13" s="121"/>
      <c r="B13" s="112"/>
      <c r="C13" s="43" t="s">
        <v>38</v>
      </c>
      <c r="D13" s="65" t="s">
        <v>42</v>
      </c>
      <c r="E13" s="45">
        <v>46</v>
      </c>
      <c r="F13" s="66">
        <v>0.6</v>
      </c>
      <c r="G13" s="47" t="s">
        <v>43</v>
      </c>
      <c r="H13" s="48">
        <f>ROUND(E13/F13,0)</f>
        <v>77</v>
      </c>
      <c r="I13" s="61">
        <v>40</v>
      </c>
      <c r="J13" s="54">
        <f>H13*I13</f>
        <v>3080</v>
      </c>
      <c r="K13" s="55">
        <f>I13*1.95583</f>
        <v>78.233199999999997</v>
      </c>
      <c r="L13" s="56">
        <f>H13*K13</f>
        <v>6023.9564</v>
      </c>
    </row>
    <row r="14" spans="1:12" s="21" customFormat="1" ht="15.6" x14ac:dyDescent="0.25">
      <c r="A14" s="121"/>
      <c r="B14" s="112"/>
      <c r="C14" s="43" t="s">
        <v>40</v>
      </c>
      <c r="D14" s="65" t="s">
        <v>42</v>
      </c>
      <c r="E14" s="45">
        <v>1</v>
      </c>
      <c r="F14" s="66">
        <v>0.6</v>
      </c>
      <c r="G14" s="47" t="s">
        <v>43</v>
      </c>
      <c r="H14" s="48">
        <f>ROUND(E14/F14,0)</f>
        <v>2</v>
      </c>
      <c r="I14" s="61">
        <v>35</v>
      </c>
      <c r="J14" s="54">
        <f>H14*I14</f>
        <v>70</v>
      </c>
      <c r="K14" s="55">
        <f>I14*1.95583</f>
        <v>68.454049999999995</v>
      </c>
      <c r="L14" s="56">
        <f>H14*K14</f>
        <v>136.90809999999999</v>
      </c>
    </row>
    <row r="15" spans="1:12" s="21" customFormat="1" ht="13.2" customHeight="1" x14ac:dyDescent="0.25">
      <c r="A15" s="121"/>
      <c r="B15" s="112"/>
      <c r="C15" s="57"/>
      <c r="D15" s="58" t="s">
        <v>41</v>
      </c>
      <c r="E15" s="45">
        <f>SUM(E13:E14)</f>
        <v>47</v>
      </c>
      <c r="F15" s="59"/>
      <c r="G15" s="47"/>
      <c r="H15" s="60">
        <f>SUM(H13:H14)</f>
        <v>79</v>
      </c>
      <c r="I15" s="61"/>
      <c r="J15" s="62">
        <f>SUM(J13:J14)</f>
        <v>3150</v>
      </c>
      <c r="K15" s="63"/>
      <c r="L15" s="64">
        <f>SUM(L13:L14)</f>
        <v>6160.8644999999997</v>
      </c>
    </row>
    <row r="16" spans="1:12" s="21" customFormat="1" ht="14.4" customHeight="1" x14ac:dyDescent="0.3">
      <c r="A16" s="121"/>
      <c r="B16" s="113"/>
      <c r="C16" s="114" t="s">
        <v>44</v>
      </c>
      <c r="D16" s="115"/>
      <c r="E16" s="67">
        <f>SUM(E9,E15,E12)</f>
        <v>93</v>
      </c>
      <c r="F16" s="68"/>
      <c r="G16" s="116"/>
      <c r="H16" s="117"/>
      <c r="I16" s="61"/>
      <c r="J16" s="69">
        <f>SUM(J9,J15,J12)</f>
        <v>6416</v>
      </c>
      <c r="K16" s="63"/>
      <c r="L16" s="70">
        <f>SUM(L9,L15,L12)</f>
        <v>12548.60528</v>
      </c>
    </row>
    <row r="17" spans="1:12" s="21" customFormat="1" ht="15.6" customHeight="1" x14ac:dyDescent="0.25">
      <c r="A17" s="121"/>
      <c r="B17" s="111" t="s">
        <v>45</v>
      </c>
      <c r="C17" s="43" t="s">
        <v>38</v>
      </c>
      <c r="D17" s="44" t="s">
        <v>7</v>
      </c>
      <c r="E17" s="45">
        <v>0</v>
      </c>
      <c r="F17" s="46"/>
      <c r="G17" s="47" t="s">
        <v>39</v>
      </c>
      <c r="H17" s="48">
        <f>E17</f>
        <v>0</v>
      </c>
      <c r="I17" s="49">
        <v>76</v>
      </c>
      <c r="J17" s="50">
        <f>H17*I17</f>
        <v>0</v>
      </c>
      <c r="K17" s="51">
        <f>I17*1.95583</f>
        <v>148.64308</v>
      </c>
      <c r="L17" s="52">
        <f>H17*K17</f>
        <v>0</v>
      </c>
    </row>
    <row r="18" spans="1:12" s="21" customFormat="1" ht="15.6" x14ac:dyDescent="0.25">
      <c r="A18" s="121"/>
      <c r="B18" s="112"/>
      <c r="C18" s="43" t="s">
        <v>40</v>
      </c>
      <c r="D18" s="44" t="s">
        <v>7</v>
      </c>
      <c r="E18" s="45">
        <v>0</v>
      </c>
      <c r="F18" s="46"/>
      <c r="G18" s="47" t="s">
        <v>39</v>
      </c>
      <c r="H18" s="48">
        <f>E18</f>
        <v>0</v>
      </c>
      <c r="I18" s="49">
        <v>74</v>
      </c>
      <c r="J18" s="54">
        <f>H18*I18</f>
        <v>0</v>
      </c>
      <c r="K18" s="55">
        <f>I18*1.95583</f>
        <v>144.73141999999999</v>
      </c>
      <c r="L18" s="56">
        <f>H18*K18</f>
        <v>0</v>
      </c>
    </row>
    <row r="19" spans="1:12" s="21" customFormat="1" ht="13.2" customHeight="1" x14ac:dyDescent="0.25">
      <c r="A19" s="121"/>
      <c r="B19" s="112"/>
      <c r="C19" s="57"/>
      <c r="D19" s="58" t="s">
        <v>41</v>
      </c>
      <c r="E19" s="45">
        <f>SUM(E17:E18)</f>
        <v>0</v>
      </c>
      <c r="F19" s="59"/>
      <c r="G19" s="47"/>
      <c r="H19" s="60">
        <f>SUM(H17:H18)</f>
        <v>0</v>
      </c>
      <c r="I19" s="61"/>
      <c r="J19" s="62">
        <f>SUM(J17:J18)</f>
        <v>0</v>
      </c>
      <c r="K19" s="63"/>
      <c r="L19" s="64">
        <f>SUM(L17:L18)</f>
        <v>0</v>
      </c>
    </row>
    <row r="20" spans="1:12" s="21" customFormat="1" ht="15.6" x14ac:dyDescent="0.25">
      <c r="A20" s="121"/>
      <c r="B20" s="112"/>
      <c r="C20" s="43" t="s">
        <v>38</v>
      </c>
      <c r="D20" s="44" t="s">
        <v>8</v>
      </c>
      <c r="E20" s="45">
        <v>6</v>
      </c>
      <c r="F20" s="46"/>
      <c r="G20" s="47" t="s">
        <v>39</v>
      </c>
      <c r="H20" s="48">
        <f>E20</f>
        <v>6</v>
      </c>
      <c r="I20" s="49">
        <v>71</v>
      </c>
      <c r="J20" s="54">
        <f>H20*I20</f>
        <v>426</v>
      </c>
      <c r="K20" s="55">
        <f>I20*1.95583</f>
        <v>138.86393000000001</v>
      </c>
      <c r="L20" s="56">
        <f>H20*K20</f>
        <v>833.18358000000012</v>
      </c>
    </row>
    <row r="21" spans="1:12" s="21" customFormat="1" ht="15.6" customHeight="1" x14ac:dyDescent="0.25">
      <c r="A21" s="121"/>
      <c r="B21" s="112"/>
      <c r="C21" s="43" t="s">
        <v>40</v>
      </c>
      <c r="D21" s="44" t="s">
        <v>8</v>
      </c>
      <c r="E21" s="45">
        <v>0</v>
      </c>
      <c r="F21" s="46"/>
      <c r="G21" s="47" t="s">
        <v>39</v>
      </c>
      <c r="H21" s="48">
        <f>E21</f>
        <v>0</v>
      </c>
      <c r="I21" s="49">
        <v>69</v>
      </c>
      <c r="J21" s="54">
        <f>H21*I21</f>
        <v>0</v>
      </c>
      <c r="K21" s="55">
        <f>I21*1.95583</f>
        <v>134.95227</v>
      </c>
      <c r="L21" s="56">
        <f>H21*K21</f>
        <v>0</v>
      </c>
    </row>
    <row r="22" spans="1:12" s="21" customFormat="1" ht="13.8" customHeight="1" x14ac:dyDescent="0.25">
      <c r="A22" s="121"/>
      <c r="B22" s="112"/>
      <c r="C22" s="57"/>
      <c r="D22" s="58" t="s">
        <v>41</v>
      </c>
      <c r="E22" s="45">
        <f>SUM(E20:E21)</f>
        <v>6</v>
      </c>
      <c r="F22" s="59"/>
      <c r="G22" s="47"/>
      <c r="H22" s="60">
        <f>SUM(H20:H21)</f>
        <v>6</v>
      </c>
      <c r="I22" s="61"/>
      <c r="J22" s="62">
        <f>SUM(J20:J21)</f>
        <v>426</v>
      </c>
      <c r="K22" s="63"/>
      <c r="L22" s="64">
        <f>SUM(L20:L21)</f>
        <v>833.18358000000012</v>
      </c>
    </row>
    <row r="23" spans="1:12" s="21" customFormat="1" ht="15.6" customHeight="1" x14ac:dyDescent="0.25">
      <c r="A23" s="121"/>
      <c r="B23" s="112"/>
      <c r="C23" s="43" t="s">
        <v>38</v>
      </c>
      <c r="D23" s="65" t="s">
        <v>42</v>
      </c>
      <c r="E23" s="45">
        <v>6</v>
      </c>
      <c r="F23" s="66">
        <v>0.6</v>
      </c>
      <c r="G23" s="47" t="s">
        <v>43</v>
      </c>
      <c r="H23" s="48">
        <f>ROUND(E23/F23,0)</f>
        <v>10</v>
      </c>
      <c r="I23" s="61">
        <v>40</v>
      </c>
      <c r="J23" s="54">
        <f>H23*I23</f>
        <v>400</v>
      </c>
      <c r="K23" s="55">
        <f>I23*1.95583</f>
        <v>78.233199999999997</v>
      </c>
      <c r="L23" s="56">
        <f>H23*K23</f>
        <v>782.33199999999999</v>
      </c>
    </row>
    <row r="24" spans="1:12" s="21" customFormat="1" ht="15.6" x14ac:dyDescent="0.25">
      <c r="A24" s="121"/>
      <c r="B24" s="112"/>
      <c r="C24" s="43" t="s">
        <v>40</v>
      </c>
      <c r="D24" s="65" t="s">
        <v>42</v>
      </c>
      <c r="E24" s="45">
        <v>0</v>
      </c>
      <c r="F24" s="66">
        <v>0.6</v>
      </c>
      <c r="G24" s="47" t="s">
        <v>43</v>
      </c>
      <c r="H24" s="48">
        <f>ROUND(E24/F24,0)</f>
        <v>0</v>
      </c>
      <c r="I24" s="61">
        <v>35</v>
      </c>
      <c r="J24" s="54">
        <f>H24*I24</f>
        <v>0</v>
      </c>
      <c r="K24" s="55">
        <f>I24*1.95583</f>
        <v>68.454049999999995</v>
      </c>
      <c r="L24" s="56">
        <f>H24*K24</f>
        <v>0</v>
      </c>
    </row>
    <row r="25" spans="1:12" s="21" customFormat="1" ht="13.2" customHeight="1" x14ac:dyDescent="0.25">
      <c r="A25" s="121"/>
      <c r="B25" s="112"/>
      <c r="C25" s="57"/>
      <c r="D25" s="58" t="s">
        <v>41</v>
      </c>
      <c r="E25" s="45">
        <f>SUM(E23:E24)</f>
        <v>6</v>
      </c>
      <c r="F25" s="59"/>
      <c r="G25" s="47"/>
      <c r="H25" s="60">
        <f>SUM(H23:H24)</f>
        <v>10</v>
      </c>
      <c r="I25" s="61"/>
      <c r="J25" s="62">
        <f>SUM(J23:J24)</f>
        <v>400</v>
      </c>
      <c r="K25" s="63"/>
      <c r="L25" s="64">
        <f>SUM(L23:L24)</f>
        <v>782.33199999999999</v>
      </c>
    </row>
    <row r="26" spans="1:12" s="21" customFormat="1" ht="14.4" customHeight="1" x14ac:dyDescent="0.3">
      <c r="A26" s="121"/>
      <c r="B26" s="113"/>
      <c r="C26" s="114" t="s">
        <v>46</v>
      </c>
      <c r="D26" s="115"/>
      <c r="E26" s="67">
        <f>SUM(E19,E25,E22)</f>
        <v>12</v>
      </c>
      <c r="F26" s="68"/>
      <c r="G26" s="116"/>
      <c r="H26" s="117"/>
      <c r="I26" s="61"/>
      <c r="J26" s="69">
        <f>SUM(J19,J25,J22)</f>
        <v>826</v>
      </c>
      <c r="K26" s="63"/>
      <c r="L26" s="70">
        <f>SUM(L19,L25,L22)</f>
        <v>1615.5155800000002</v>
      </c>
    </row>
    <row r="27" spans="1:12" s="21" customFormat="1" ht="15.6" customHeight="1" x14ac:dyDescent="0.25">
      <c r="A27" s="121"/>
      <c r="B27" s="111" t="s">
        <v>47</v>
      </c>
      <c r="C27" s="43" t="s">
        <v>38</v>
      </c>
      <c r="D27" s="44" t="s">
        <v>7</v>
      </c>
      <c r="E27" s="45">
        <v>0</v>
      </c>
      <c r="F27" s="46"/>
      <c r="G27" s="47" t="s">
        <v>39</v>
      </c>
      <c r="H27" s="48">
        <f>E27</f>
        <v>0</v>
      </c>
      <c r="I27" s="49">
        <v>76</v>
      </c>
      <c r="J27" s="50">
        <f>H27*I27</f>
        <v>0</v>
      </c>
      <c r="K27" s="51">
        <f>I27*1.95583</f>
        <v>148.64308</v>
      </c>
      <c r="L27" s="52">
        <f>H27*K27</f>
        <v>0</v>
      </c>
    </row>
    <row r="28" spans="1:12" s="21" customFormat="1" ht="15.6" x14ac:dyDescent="0.25">
      <c r="A28" s="121"/>
      <c r="B28" s="112"/>
      <c r="C28" s="43" t="s">
        <v>48</v>
      </c>
      <c r="D28" s="44" t="s">
        <v>7</v>
      </c>
      <c r="E28" s="45">
        <v>0</v>
      </c>
      <c r="F28" s="46"/>
      <c r="G28" s="47" t="s">
        <v>39</v>
      </c>
      <c r="H28" s="48">
        <f>E28</f>
        <v>0</v>
      </c>
      <c r="I28" s="49">
        <v>76</v>
      </c>
      <c r="J28" s="54">
        <f>H28*I28</f>
        <v>0</v>
      </c>
      <c r="K28" s="55">
        <f>I28*1.95583</f>
        <v>148.64308</v>
      </c>
      <c r="L28" s="56">
        <f>H28*K28</f>
        <v>0</v>
      </c>
    </row>
    <row r="29" spans="1:12" s="21" customFormat="1" ht="13.2" customHeight="1" x14ac:dyDescent="0.25">
      <c r="A29" s="121"/>
      <c r="B29" s="112"/>
      <c r="C29" s="57"/>
      <c r="D29" s="58" t="s">
        <v>41</v>
      </c>
      <c r="E29" s="45">
        <f>SUM(E27:E28)</f>
        <v>0</v>
      </c>
      <c r="F29" s="59"/>
      <c r="G29" s="47"/>
      <c r="H29" s="60">
        <f>SUM(H27:H28)</f>
        <v>0</v>
      </c>
      <c r="I29" s="61"/>
      <c r="J29" s="62">
        <f>SUM(J27:J28)</f>
        <v>0</v>
      </c>
      <c r="K29" s="63"/>
      <c r="L29" s="64">
        <f>SUM(L27:L28)</f>
        <v>0</v>
      </c>
    </row>
    <row r="30" spans="1:12" s="21" customFormat="1" ht="15.6" x14ac:dyDescent="0.25">
      <c r="A30" s="121"/>
      <c r="B30" s="112"/>
      <c r="C30" s="43" t="s">
        <v>38</v>
      </c>
      <c r="D30" s="44" t="s">
        <v>8</v>
      </c>
      <c r="E30" s="45">
        <v>1</v>
      </c>
      <c r="F30" s="46"/>
      <c r="G30" s="47" t="s">
        <v>39</v>
      </c>
      <c r="H30" s="48">
        <f>E30</f>
        <v>1</v>
      </c>
      <c r="I30" s="49">
        <v>71</v>
      </c>
      <c r="J30" s="54">
        <f>H30*I30</f>
        <v>71</v>
      </c>
      <c r="K30" s="55">
        <f>I30*1.95583</f>
        <v>138.86393000000001</v>
      </c>
      <c r="L30" s="56">
        <f>H30*K30</f>
        <v>138.86393000000001</v>
      </c>
    </row>
    <row r="31" spans="1:12" s="21" customFormat="1" ht="15.6" customHeight="1" x14ac:dyDescent="0.25">
      <c r="A31" s="121"/>
      <c r="B31" s="112"/>
      <c r="C31" s="43" t="s">
        <v>48</v>
      </c>
      <c r="D31" s="44" t="s">
        <v>8</v>
      </c>
      <c r="E31" s="45">
        <v>0</v>
      </c>
      <c r="F31" s="46"/>
      <c r="G31" s="47" t="s">
        <v>39</v>
      </c>
      <c r="H31" s="48">
        <f>E31</f>
        <v>0</v>
      </c>
      <c r="I31" s="49">
        <v>71</v>
      </c>
      <c r="J31" s="54">
        <f>H31*I31</f>
        <v>0</v>
      </c>
      <c r="K31" s="55">
        <f>I31*1.95583</f>
        <v>138.86393000000001</v>
      </c>
      <c r="L31" s="56">
        <f>H31*K31</f>
        <v>0</v>
      </c>
    </row>
    <row r="32" spans="1:12" s="21" customFormat="1" ht="13.8" customHeight="1" x14ac:dyDescent="0.25">
      <c r="A32" s="121"/>
      <c r="B32" s="112"/>
      <c r="C32" s="57"/>
      <c r="D32" s="58" t="s">
        <v>41</v>
      </c>
      <c r="E32" s="45">
        <f>SUM(E30:E31)</f>
        <v>1</v>
      </c>
      <c r="F32" s="59"/>
      <c r="G32" s="47"/>
      <c r="H32" s="60">
        <f>SUM(H30:H31)</f>
        <v>1</v>
      </c>
      <c r="I32" s="61"/>
      <c r="J32" s="62">
        <f>SUM(J30:J31)</f>
        <v>71</v>
      </c>
      <c r="K32" s="63"/>
      <c r="L32" s="64">
        <f>SUM(L30:L31)</f>
        <v>138.86393000000001</v>
      </c>
    </row>
    <row r="33" spans="1:12" s="21" customFormat="1" ht="15.6" customHeight="1" x14ac:dyDescent="0.25">
      <c r="A33" s="121"/>
      <c r="B33" s="112"/>
      <c r="C33" s="43" t="s">
        <v>38</v>
      </c>
      <c r="D33" s="65" t="s">
        <v>42</v>
      </c>
      <c r="E33" s="45">
        <v>2</v>
      </c>
      <c r="F33" s="66">
        <v>0.6</v>
      </c>
      <c r="G33" s="47" t="s">
        <v>43</v>
      </c>
      <c r="H33" s="48">
        <f>ROUND(E33/F33,0)</f>
        <v>3</v>
      </c>
      <c r="I33" s="61">
        <v>40</v>
      </c>
      <c r="J33" s="54">
        <f>H33*I33</f>
        <v>120</v>
      </c>
      <c r="K33" s="55">
        <f>I33*1.95583</f>
        <v>78.233199999999997</v>
      </c>
      <c r="L33" s="56">
        <f>H33*K33</f>
        <v>234.69959999999998</v>
      </c>
    </row>
    <row r="34" spans="1:12" s="21" customFormat="1" ht="15.6" x14ac:dyDescent="0.25">
      <c r="A34" s="121"/>
      <c r="B34" s="112"/>
      <c r="C34" s="43" t="s">
        <v>48</v>
      </c>
      <c r="D34" s="65" t="s">
        <v>42</v>
      </c>
      <c r="E34" s="45">
        <v>0</v>
      </c>
      <c r="F34" s="66">
        <v>0.6</v>
      </c>
      <c r="G34" s="47" t="s">
        <v>43</v>
      </c>
      <c r="H34" s="48">
        <f>ROUND(E34/F34,0)</f>
        <v>0</v>
      </c>
      <c r="I34" s="61">
        <v>40</v>
      </c>
      <c r="J34" s="54">
        <f>H34*I34</f>
        <v>0</v>
      </c>
      <c r="K34" s="55">
        <f>I34*1.95583</f>
        <v>78.233199999999997</v>
      </c>
      <c r="L34" s="56">
        <f>H34*K34</f>
        <v>0</v>
      </c>
    </row>
    <row r="35" spans="1:12" s="21" customFormat="1" ht="13.2" customHeight="1" x14ac:dyDescent="0.25">
      <c r="A35" s="121"/>
      <c r="B35" s="112"/>
      <c r="C35" s="57"/>
      <c r="D35" s="58" t="s">
        <v>41</v>
      </c>
      <c r="E35" s="45">
        <f>SUM(E33:E34)</f>
        <v>2</v>
      </c>
      <c r="F35" s="59"/>
      <c r="G35" s="47"/>
      <c r="H35" s="60">
        <f>SUM(H33:H34)</f>
        <v>3</v>
      </c>
      <c r="I35" s="61"/>
      <c r="J35" s="62">
        <f>SUM(J33:J34)</f>
        <v>120</v>
      </c>
      <c r="K35" s="63"/>
      <c r="L35" s="64">
        <f>SUM(L33:L34)</f>
        <v>234.69959999999998</v>
      </c>
    </row>
    <row r="36" spans="1:12" s="21" customFormat="1" ht="14.4" customHeight="1" x14ac:dyDescent="0.3">
      <c r="A36" s="121"/>
      <c r="B36" s="113"/>
      <c r="C36" s="114" t="s">
        <v>49</v>
      </c>
      <c r="D36" s="115"/>
      <c r="E36" s="67">
        <f>SUM(E29,E35,E32)</f>
        <v>3</v>
      </c>
      <c r="F36" s="68"/>
      <c r="G36" s="116"/>
      <c r="H36" s="117"/>
      <c r="I36" s="61"/>
      <c r="J36" s="69">
        <f>SUM(J29,J35,J32)</f>
        <v>191</v>
      </c>
      <c r="K36" s="63"/>
      <c r="L36" s="70">
        <f>SUM(L29,L35,L32)</f>
        <v>373.56353000000001</v>
      </c>
    </row>
    <row r="37" spans="1:12" s="21" customFormat="1" ht="15.6" customHeight="1" x14ac:dyDescent="0.25">
      <c r="A37" s="121"/>
      <c r="B37" s="111" t="s">
        <v>50</v>
      </c>
      <c r="C37" s="43" t="s">
        <v>38</v>
      </c>
      <c r="D37" s="44" t="s">
        <v>7</v>
      </c>
      <c r="E37" s="45">
        <v>13</v>
      </c>
      <c r="F37" s="46"/>
      <c r="G37" s="47" t="s">
        <v>39</v>
      </c>
      <c r="H37" s="48">
        <f>E37</f>
        <v>13</v>
      </c>
      <c r="I37" s="49">
        <v>76</v>
      </c>
      <c r="J37" s="50">
        <f t="shared" ref="J37:J39" si="1">H37*I37</f>
        <v>988</v>
      </c>
      <c r="K37" s="51">
        <f t="shared" ref="K37:K39" si="2">I37*1.95583</f>
        <v>148.64308</v>
      </c>
      <c r="L37" s="52">
        <f t="shared" ref="L37:L39" si="3">H37*K37</f>
        <v>1932.36004</v>
      </c>
    </row>
    <row r="38" spans="1:12" s="21" customFormat="1" ht="15.6" x14ac:dyDescent="0.25">
      <c r="A38" s="121"/>
      <c r="B38" s="112"/>
      <c r="C38" s="43" t="s">
        <v>38</v>
      </c>
      <c r="D38" s="44" t="s">
        <v>8</v>
      </c>
      <c r="E38" s="45">
        <v>20</v>
      </c>
      <c r="F38" s="46"/>
      <c r="G38" s="47" t="s">
        <v>39</v>
      </c>
      <c r="H38" s="48">
        <f>E38</f>
        <v>20</v>
      </c>
      <c r="I38" s="49">
        <v>71</v>
      </c>
      <c r="J38" s="54">
        <f t="shared" si="1"/>
        <v>1420</v>
      </c>
      <c r="K38" s="55">
        <f t="shared" si="2"/>
        <v>138.86393000000001</v>
      </c>
      <c r="L38" s="56">
        <f t="shared" si="3"/>
        <v>2777.2786000000001</v>
      </c>
    </row>
    <row r="39" spans="1:12" s="21" customFormat="1" ht="15.6" customHeight="1" x14ac:dyDescent="0.25">
      <c r="A39" s="121"/>
      <c r="B39" s="112"/>
      <c r="C39" s="43" t="s">
        <v>38</v>
      </c>
      <c r="D39" s="65" t="s">
        <v>42</v>
      </c>
      <c r="E39" s="45">
        <v>21</v>
      </c>
      <c r="F39" s="66">
        <v>0.6</v>
      </c>
      <c r="G39" s="47" t="s">
        <v>43</v>
      </c>
      <c r="H39" s="48">
        <f>ROUND(E39/F39,0)</f>
        <v>35</v>
      </c>
      <c r="I39" s="61">
        <v>40</v>
      </c>
      <c r="J39" s="54">
        <f t="shared" si="1"/>
        <v>1400</v>
      </c>
      <c r="K39" s="55">
        <f t="shared" si="2"/>
        <v>78.233199999999997</v>
      </c>
      <c r="L39" s="56">
        <f t="shared" si="3"/>
        <v>2738.1619999999998</v>
      </c>
    </row>
    <row r="40" spans="1:12" s="21" customFormat="1" ht="14.4" customHeight="1" x14ac:dyDescent="0.3">
      <c r="A40" s="121"/>
      <c r="B40" s="113"/>
      <c r="C40" s="114" t="s">
        <v>51</v>
      </c>
      <c r="D40" s="115"/>
      <c r="E40" s="67">
        <f>SUM(E37:E39)</f>
        <v>54</v>
      </c>
      <c r="F40" s="68"/>
      <c r="G40" s="116"/>
      <c r="H40" s="117"/>
      <c r="I40" s="61"/>
      <c r="J40" s="69">
        <f>SUM(J37:J39)</f>
        <v>3808</v>
      </c>
      <c r="K40" s="63"/>
      <c r="L40" s="70">
        <f>SUM(L37:L39)</f>
        <v>7447.8006399999995</v>
      </c>
    </row>
    <row r="41" spans="1:12" s="21" customFormat="1" ht="15.6" customHeight="1" x14ac:dyDescent="0.25">
      <c r="A41" s="121"/>
      <c r="B41" s="111" t="s">
        <v>52</v>
      </c>
      <c r="C41" s="43" t="s">
        <v>53</v>
      </c>
      <c r="D41" s="44" t="s">
        <v>7</v>
      </c>
      <c r="E41" s="45">
        <v>0</v>
      </c>
      <c r="F41" s="46"/>
      <c r="G41" s="47" t="s">
        <v>39</v>
      </c>
      <c r="H41" s="48">
        <f>E41</f>
        <v>0</v>
      </c>
      <c r="I41" s="49">
        <v>61</v>
      </c>
      <c r="J41" s="50">
        <f t="shared" ref="J41:J43" si="4">H41*I41</f>
        <v>0</v>
      </c>
      <c r="K41" s="51">
        <f t="shared" ref="K41:K43" si="5">I41*1.95583</f>
        <v>119.30562999999999</v>
      </c>
      <c r="L41" s="52">
        <f t="shared" ref="L41:L43" si="6">H41*K41</f>
        <v>0</v>
      </c>
    </row>
    <row r="42" spans="1:12" s="21" customFormat="1" ht="15.6" x14ac:dyDescent="0.25">
      <c r="A42" s="121"/>
      <c r="B42" s="112"/>
      <c r="C42" s="43" t="s">
        <v>53</v>
      </c>
      <c r="D42" s="44" t="s">
        <v>8</v>
      </c>
      <c r="E42" s="45">
        <v>2</v>
      </c>
      <c r="F42" s="46"/>
      <c r="G42" s="47" t="s">
        <v>39</v>
      </c>
      <c r="H42" s="48">
        <f>E42</f>
        <v>2</v>
      </c>
      <c r="I42" s="49">
        <v>58</v>
      </c>
      <c r="J42" s="54">
        <f t="shared" si="4"/>
        <v>116</v>
      </c>
      <c r="K42" s="55">
        <f t="shared" si="5"/>
        <v>113.43814</v>
      </c>
      <c r="L42" s="56">
        <f t="shared" si="6"/>
        <v>226.87628000000001</v>
      </c>
    </row>
    <row r="43" spans="1:12" s="21" customFormat="1" ht="15.6" customHeight="1" x14ac:dyDescent="0.25">
      <c r="A43" s="121"/>
      <c r="B43" s="112"/>
      <c r="C43" s="43" t="s">
        <v>53</v>
      </c>
      <c r="D43" s="65" t="s">
        <v>42</v>
      </c>
      <c r="E43" s="45">
        <v>2</v>
      </c>
      <c r="F43" s="66">
        <v>0.65</v>
      </c>
      <c r="G43" s="47" t="s">
        <v>43</v>
      </c>
      <c r="H43" s="48">
        <f>ROUND(E43/F43,0)</f>
        <v>3</v>
      </c>
      <c r="I43" s="61">
        <v>36</v>
      </c>
      <c r="J43" s="54">
        <f t="shared" si="4"/>
        <v>108</v>
      </c>
      <c r="K43" s="55">
        <f t="shared" si="5"/>
        <v>70.409880000000001</v>
      </c>
      <c r="L43" s="56">
        <f t="shared" si="6"/>
        <v>211.22964000000002</v>
      </c>
    </row>
    <row r="44" spans="1:12" s="21" customFormat="1" ht="14.4" customHeight="1" x14ac:dyDescent="0.3">
      <c r="A44" s="121"/>
      <c r="B44" s="113"/>
      <c r="C44" s="114" t="s">
        <v>54</v>
      </c>
      <c r="D44" s="115"/>
      <c r="E44" s="67">
        <f>SUM(E41:E43)</f>
        <v>4</v>
      </c>
      <c r="F44" s="68"/>
      <c r="G44" s="116"/>
      <c r="H44" s="117"/>
      <c r="I44" s="61"/>
      <c r="J44" s="69">
        <f>SUM(J41:J43)</f>
        <v>224</v>
      </c>
      <c r="K44" s="63"/>
      <c r="L44" s="70">
        <f>SUM(L41:L43)</f>
        <v>438.10592000000003</v>
      </c>
    </row>
    <row r="45" spans="1:12" s="21" customFormat="1" ht="15.6" customHeight="1" x14ac:dyDescent="0.25">
      <c r="A45" s="121"/>
      <c r="B45" s="111" t="s">
        <v>55</v>
      </c>
      <c r="C45" s="43" t="s">
        <v>38</v>
      </c>
      <c r="D45" s="44" t="s">
        <v>7</v>
      </c>
      <c r="E45" s="45">
        <v>5</v>
      </c>
      <c r="F45" s="46"/>
      <c r="G45" s="47" t="s">
        <v>39</v>
      </c>
      <c r="H45" s="48">
        <f>E45</f>
        <v>5</v>
      </c>
      <c r="I45" s="49">
        <v>76</v>
      </c>
      <c r="J45" s="50">
        <f t="shared" ref="J45:J47" si="7">H45*I45</f>
        <v>380</v>
      </c>
      <c r="K45" s="51">
        <f t="shared" ref="K45:K47" si="8">I45*1.95583</f>
        <v>148.64308</v>
      </c>
      <c r="L45" s="52">
        <f t="shared" ref="L45:L47" si="9">H45*K45</f>
        <v>743.21540000000005</v>
      </c>
    </row>
    <row r="46" spans="1:12" s="21" customFormat="1" ht="15.6" x14ac:dyDescent="0.25">
      <c r="A46" s="121"/>
      <c r="B46" s="112"/>
      <c r="C46" s="43" t="s">
        <v>38</v>
      </c>
      <c r="D46" s="44" t="s">
        <v>8</v>
      </c>
      <c r="E46" s="45">
        <v>45</v>
      </c>
      <c r="F46" s="46"/>
      <c r="G46" s="47" t="s">
        <v>39</v>
      </c>
      <c r="H46" s="48">
        <f>E46</f>
        <v>45</v>
      </c>
      <c r="I46" s="49">
        <v>71</v>
      </c>
      <c r="J46" s="54">
        <f t="shared" si="7"/>
        <v>3195</v>
      </c>
      <c r="K46" s="55">
        <f t="shared" si="8"/>
        <v>138.86393000000001</v>
      </c>
      <c r="L46" s="56">
        <f t="shared" si="9"/>
        <v>6248.8768500000006</v>
      </c>
    </row>
    <row r="47" spans="1:12" s="21" customFormat="1" ht="15.6" customHeight="1" x14ac:dyDescent="0.25">
      <c r="A47" s="121"/>
      <c r="B47" s="112"/>
      <c r="C47" s="43" t="s">
        <v>38</v>
      </c>
      <c r="D47" s="65" t="s">
        <v>42</v>
      </c>
      <c r="E47" s="45">
        <v>45</v>
      </c>
      <c r="F47" s="66">
        <v>0.6</v>
      </c>
      <c r="G47" s="47" t="s">
        <v>43</v>
      </c>
      <c r="H47" s="48">
        <f>ROUND(E47/F47,0)</f>
        <v>75</v>
      </c>
      <c r="I47" s="61">
        <v>40</v>
      </c>
      <c r="J47" s="54">
        <f t="shared" si="7"/>
        <v>3000</v>
      </c>
      <c r="K47" s="55">
        <f t="shared" si="8"/>
        <v>78.233199999999997</v>
      </c>
      <c r="L47" s="56">
        <f t="shared" si="9"/>
        <v>5867.49</v>
      </c>
    </row>
    <row r="48" spans="1:12" s="21" customFormat="1" ht="14.4" customHeight="1" x14ac:dyDescent="0.3">
      <c r="A48" s="121"/>
      <c r="B48" s="113"/>
      <c r="C48" s="114" t="s">
        <v>56</v>
      </c>
      <c r="D48" s="115"/>
      <c r="E48" s="67">
        <f>SUM(E45:E47)</f>
        <v>95</v>
      </c>
      <c r="F48" s="68"/>
      <c r="G48" s="116"/>
      <c r="H48" s="117"/>
      <c r="I48" s="61"/>
      <c r="J48" s="69">
        <f>SUM(J45:J47)</f>
        <v>6575</v>
      </c>
      <c r="K48" s="63"/>
      <c r="L48" s="70">
        <f>SUM(L45:L47)</f>
        <v>12859.582249999999</v>
      </c>
    </row>
    <row r="49" spans="1:12" s="21" customFormat="1" ht="15.6" customHeight="1" x14ac:dyDescent="0.25">
      <c r="A49" s="121"/>
      <c r="B49" s="111" t="s">
        <v>57</v>
      </c>
      <c r="C49" s="43" t="s">
        <v>58</v>
      </c>
      <c r="D49" s="44" t="s">
        <v>7</v>
      </c>
      <c r="E49" s="45">
        <v>0</v>
      </c>
      <c r="F49" s="46"/>
      <c r="G49" s="47" t="s">
        <v>39</v>
      </c>
      <c r="H49" s="48">
        <f>E49</f>
        <v>0</v>
      </c>
      <c r="I49" s="49">
        <v>97</v>
      </c>
      <c r="J49" s="50">
        <f>H49*I49</f>
        <v>0</v>
      </c>
      <c r="K49" s="51">
        <f>I49*1.95583</f>
        <v>189.71550999999999</v>
      </c>
      <c r="L49" s="52">
        <f>H49*K49</f>
        <v>0</v>
      </c>
    </row>
    <row r="50" spans="1:12" s="21" customFormat="1" ht="15.6" x14ac:dyDescent="0.25">
      <c r="A50" s="121"/>
      <c r="B50" s="112"/>
      <c r="C50" s="43" t="s">
        <v>40</v>
      </c>
      <c r="D50" s="44" t="s">
        <v>7</v>
      </c>
      <c r="E50" s="45">
        <v>0</v>
      </c>
      <c r="F50" s="46"/>
      <c r="G50" s="47" t="s">
        <v>39</v>
      </c>
      <c r="H50" s="48">
        <f>E50</f>
        <v>0</v>
      </c>
      <c r="I50" s="49">
        <v>74</v>
      </c>
      <c r="J50" s="54">
        <f>H50*I50</f>
        <v>0</v>
      </c>
      <c r="K50" s="55">
        <f>I50*1.95583</f>
        <v>144.73141999999999</v>
      </c>
      <c r="L50" s="56">
        <f>H50*K50</f>
        <v>0</v>
      </c>
    </row>
    <row r="51" spans="1:12" s="21" customFormat="1" ht="15.6" x14ac:dyDescent="0.25">
      <c r="A51" s="121"/>
      <c r="B51" s="112"/>
      <c r="C51" s="43" t="s">
        <v>59</v>
      </c>
      <c r="D51" s="44" t="s">
        <v>7</v>
      </c>
      <c r="E51" s="45">
        <v>0</v>
      </c>
      <c r="F51" s="46"/>
      <c r="G51" s="47" t="s">
        <v>39</v>
      </c>
      <c r="H51" s="48">
        <f>E51</f>
        <v>0</v>
      </c>
      <c r="I51" s="49">
        <v>71</v>
      </c>
      <c r="J51" s="54">
        <f>H51*I51</f>
        <v>0</v>
      </c>
      <c r="K51" s="55">
        <f>I51*1.95583</f>
        <v>138.86393000000001</v>
      </c>
      <c r="L51" s="56">
        <f>H51*K51</f>
        <v>0</v>
      </c>
    </row>
    <row r="52" spans="1:12" s="21" customFormat="1" ht="13.2" customHeight="1" x14ac:dyDescent="0.25">
      <c r="A52" s="121"/>
      <c r="B52" s="112"/>
      <c r="C52" s="57"/>
      <c r="D52" s="58" t="s">
        <v>41</v>
      </c>
      <c r="E52" s="45">
        <f>SUM(E49:E51)</f>
        <v>0</v>
      </c>
      <c r="F52" s="59"/>
      <c r="G52" s="47"/>
      <c r="H52" s="60">
        <f>SUM(H49:H51)</f>
        <v>0</v>
      </c>
      <c r="I52" s="61"/>
      <c r="J52" s="62">
        <f>SUM(J49:J51)</f>
        <v>0</v>
      </c>
      <c r="K52" s="63"/>
      <c r="L52" s="64">
        <f>SUM(L49:L51)</f>
        <v>0</v>
      </c>
    </row>
    <row r="53" spans="1:12" s="21" customFormat="1" ht="15.6" x14ac:dyDescent="0.25">
      <c r="A53" s="121"/>
      <c r="B53" s="112"/>
      <c r="C53" s="43" t="s">
        <v>58</v>
      </c>
      <c r="D53" s="44" t="s">
        <v>8</v>
      </c>
      <c r="E53" s="45">
        <v>0</v>
      </c>
      <c r="F53" s="46"/>
      <c r="G53" s="47" t="s">
        <v>39</v>
      </c>
      <c r="H53" s="48">
        <f>E53</f>
        <v>0</v>
      </c>
      <c r="I53" s="49">
        <v>81</v>
      </c>
      <c r="J53" s="54">
        <f>H53*I53</f>
        <v>0</v>
      </c>
      <c r="K53" s="55">
        <f>I53*1.95583</f>
        <v>158.42222999999998</v>
      </c>
      <c r="L53" s="56">
        <f>H53*K53</f>
        <v>0</v>
      </c>
    </row>
    <row r="54" spans="1:12" s="21" customFormat="1" ht="15.6" customHeight="1" x14ac:dyDescent="0.25">
      <c r="A54" s="121"/>
      <c r="B54" s="112"/>
      <c r="C54" s="43" t="s">
        <v>40</v>
      </c>
      <c r="D54" s="44" t="s">
        <v>8</v>
      </c>
      <c r="E54" s="45">
        <v>20</v>
      </c>
      <c r="F54" s="46"/>
      <c r="G54" s="47" t="s">
        <v>39</v>
      </c>
      <c r="H54" s="48">
        <f>E54</f>
        <v>20</v>
      </c>
      <c r="I54" s="49">
        <v>69</v>
      </c>
      <c r="J54" s="54">
        <f>H54*I54</f>
        <v>1380</v>
      </c>
      <c r="K54" s="55">
        <f>I54*1.95583</f>
        <v>134.95227</v>
      </c>
      <c r="L54" s="56">
        <f>H54*K54</f>
        <v>2699.0454</v>
      </c>
    </row>
    <row r="55" spans="1:12" s="21" customFormat="1" ht="15.6" customHeight="1" x14ac:dyDescent="0.25">
      <c r="A55" s="121"/>
      <c r="B55" s="112"/>
      <c r="C55" s="43" t="s">
        <v>59</v>
      </c>
      <c r="D55" s="44" t="s">
        <v>8</v>
      </c>
      <c r="E55" s="45">
        <v>0</v>
      </c>
      <c r="F55" s="46"/>
      <c r="G55" s="47" t="s">
        <v>39</v>
      </c>
      <c r="H55" s="48">
        <f>E55</f>
        <v>0</v>
      </c>
      <c r="I55" s="49">
        <v>69</v>
      </c>
      <c r="J55" s="54">
        <f>H55*I55</f>
        <v>0</v>
      </c>
      <c r="K55" s="55">
        <f>I55*1.95583</f>
        <v>134.95227</v>
      </c>
      <c r="L55" s="56">
        <f>H55*K55</f>
        <v>0</v>
      </c>
    </row>
    <row r="56" spans="1:12" s="21" customFormat="1" ht="13.8" customHeight="1" x14ac:dyDescent="0.25">
      <c r="A56" s="121"/>
      <c r="B56" s="112"/>
      <c r="C56" s="57"/>
      <c r="D56" s="58" t="s">
        <v>41</v>
      </c>
      <c r="E56" s="45">
        <f>SUM(E53:E55)</f>
        <v>20</v>
      </c>
      <c r="F56" s="59"/>
      <c r="G56" s="47"/>
      <c r="H56" s="60">
        <f>SUM(H53:H55)</f>
        <v>20</v>
      </c>
      <c r="I56" s="61"/>
      <c r="J56" s="62">
        <f>SUM(J53:J55)</f>
        <v>1380</v>
      </c>
      <c r="K56" s="63"/>
      <c r="L56" s="64">
        <f>SUM(L53:L55)</f>
        <v>2699.0454</v>
      </c>
    </row>
    <row r="57" spans="1:12" s="21" customFormat="1" ht="15.6" customHeight="1" x14ac:dyDescent="0.25">
      <c r="A57" s="121"/>
      <c r="B57" s="112"/>
      <c r="C57" s="43" t="s">
        <v>58</v>
      </c>
      <c r="D57" s="65" t="s">
        <v>42</v>
      </c>
      <c r="E57" s="45">
        <v>0</v>
      </c>
      <c r="F57" s="66">
        <v>0.6</v>
      </c>
      <c r="G57" s="47" t="s">
        <v>43</v>
      </c>
      <c r="H57" s="48">
        <f>ROUND(E57/F57,0)</f>
        <v>0</v>
      </c>
      <c r="I57" s="61">
        <v>40</v>
      </c>
      <c r="J57" s="54">
        <f>H57*I57</f>
        <v>0</v>
      </c>
      <c r="K57" s="55">
        <f>I57*1.95583</f>
        <v>78.233199999999997</v>
      </c>
      <c r="L57" s="56">
        <f>H57*K57</f>
        <v>0</v>
      </c>
    </row>
    <row r="58" spans="1:12" s="21" customFormat="1" ht="15.6" x14ac:dyDescent="0.25">
      <c r="A58" s="121"/>
      <c r="B58" s="112"/>
      <c r="C58" s="43" t="s">
        <v>40</v>
      </c>
      <c r="D58" s="65" t="s">
        <v>42</v>
      </c>
      <c r="E58" s="45">
        <v>20</v>
      </c>
      <c r="F58" s="66">
        <v>0.6</v>
      </c>
      <c r="G58" s="47" t="s">
        <v>43</v>
      </c>
      <c r="H58" s="48">
        <f>ROUND(E58/F58,0)</f>
        <v>33</v>
      </c>
      <c r="I58" s="61">
        <v>35</v>
      </c>
      <c r="J58" s="54">
        <f>H58*I58</f>
        <v>1155</v>
      </c>
      <c r="K58" s="55">
        <f>I58*1.95583</f>
        <v>68.454049999999995</v>
      </c>
      <c r="L58" s="56">
        <f>H58*K58</f>
        <v>2258.9836499999997</v>
      </c>
    </row>
    <row r="59" spans="1:12" s="21" customFormat="1" ht="15.6" x14ac:dyDescent="0.25">
      <c r="A59" s="121"/>
      <c r="B59" s="112"/>
      <c r="C59" s="43" t="s">
        <v>59</v>
      </c>
      <c r="D59" s="65" t="s">
        <v>42</v>
      </c>
      <c r="E59" s="45">
        <v>0</v>
      </c>
      <c r="F59" s="66">
        <v>0.6</v>
      </c>
      <c r="G59" s="47" t="s">
        <v>43</v>
      </c>
      <c r="H59" s="48">
        <f>ROUND(E59/F59,0)</f>
        <v>0</v>
      </c>
      <c r="I59" s="61">
        <v>40</v>
      </c>
      <c r="J59" s="54">
        <f>H59*I59</f>
        <v>0</v>
      </c>
      <c r="K59" s="55">
        <f>I59*1.95583</f>
        <v>78.233199999999997</v>
      </c>
      <c r="L59" s="56">
        <f>H59*K59</f>
        <v>0</v>
      </c>
    </row>
    <row r="60" spans="1:12" s="21" customFormat="1" ht="13.2" customHeight="1" x14ac:dyDescent="0.25">
      <c r="A60" s="121"/>
      <c r="B60" s="112"/>
      <c r="C60" s="57"/>
      <c r="D60" s="58" t="s">
        <v>41</v>
      </c>
      <c r="E60" s="45">
        <f>SUM(E57:E59)</f>
        <v>20</v>
      </c>
      <c r="F60" s="59"/>
      <c r="G60" s="47"/>
      <c r="H60" s="60">
        <f>SUM(H57:H59)</f>
        <v>33</v>
      </c>
      <c r="I60" s="61"/>
      <c r="J60" s="62">
        <f>SUM(J57:J59)</f>
        <v>1155</v>
      </c>
      <c r="K60" s="63"/>
      <c r="L60" s="64">
        <f>SUM(L57:L59)</f>
        <v>2258.9836499999997</v>
      </c>
    </row>
    <row r="61" spans="1:12" s="21" customFormat="1" ht="14.4" customHeight="1" x14ac:dyDescent="0.3">
      <c r="A61" s="121"/>
      <c r="B61" s="113"/>
      <c r="C61" s="114" t="s">
        <v>60</v>
      </c>
      <c r="D61" s="115"/>
      <c r="E61" s="67">
        <f>SUM(E52,E60,E56)</f>
        <v>40</v>
      </c>
      <c r="F61" s="68"/>
      <c r="G61" s="116"/>
      <c r="H61" s="117"/>
      <c r="I61" s="61"/>
      <c r="J61" s="69">
        <f>SUM(J52,J60,J56)</f>
        <v>2535</v>
      </c>
      <c r="K61" s="63"/>
      <c r="L61" s="70">
        <f>SUM(L52,L60,L56)</f>
        <v>4958.0290499999992</v>
      </c>
    </row>
    <row r="62" spans="1:12" s="21" customFormat="1" ht="15.6" customHeight="1" x14ac:dyDescent="0.25">
      <c r="A62" s="121"/>
      <c r="B62" s="111" t="s">
        <v>61</v>
      </c>
      <c r="C62" s="43" t="s">
        <v>59</v>
      </c>
      <c r="D62" s="44" t="s">
        <v>7</v>
      </c>
      <c r="E62" s="45">
        <v>0</v>
      </c>
      <c r="F62" s="46"/>
      <c r="G62" s="47" t="s">
        <v>39</v>
      </c>
      <c r="H62" s="48">
        <f>E62</f>
        <v>0</v>
      </c>
      <c r="I62" s="49">
        <v>71</v>
      </c>
      <c r="J62" s="50">
        <f>H62*I62</f>
        <v>0</v>
      </c>
      <c r="K62" s="51">
        <f>I62*1.95583</f>
        <v>138.86393000000001</v>
      </c>
      <c r="L62" s="52">
        <f>H62*K62</f>
        <v>0</v>
      </c>
    </row>
    <row r="63" spans="1:12" s="21" customFormat="1" ht="15.6" x14ac:dyDescent="0.25">
      <c r="A63" s="121"/>
      <c r="B63" s="112"/>
      <c r="C63" s="43" t="s">
        <v>40</v>
      </c>
      <c r="D63" s="44" t="s">
        <v>7</v>
      </c>
      <c r="E63" s="45">
        <v>0</v>
      </c>
      <c r="F63" s="46"/>
      <c r="G63" s="47" t="s">
        <v>39</v>
      </c>
      <c r="H63" s="48">
        <f>E63</f>
        <v>0</v>
      </c>
      <c r="I63" s="49">
        <v>74</v>
      </c>
      <c r="J63" s="54">
        <f>H63*I63</f>
        <v>0</v>
      </c>
      <c r="K63" s="55">
        <f>I63*1.95583</f>
        <v>144.73141999999999</v>
      </c>
      <c r="L63" s="56">
        <f>H63*K63</f>
        <v>0</v>
      </c>
    </row>
    <row r="64" spans="1:12" s="21" customFormat="1" ht="13.2" customHeight="1" x14ac:dyDescent="0.25">
      <c r="A64" s="121"/>
      <c r="B64" s="112"/>
      <c r="C64" s="57"/>
      <c r="D64" s="58" t="s">
        <v>41</v>
      </c>
      <c r="E64" s="45">
        <f>SUM(E62:E63)</f>
        <v>0</v>
      </c>
      <c r="F64" s="59"/>
      <c r="G64" s="47"/>
      <c r="H64" s="60">
        <f>SUM(H62:H63)</f>
        <v>0</v>
      </c>
      <c r="I64" s="61"/>
      <c r="J64" s="62">
        <f>SUM(J62:J63)</f>
        <v>0</v>
      </c>
      <c r="K64" s="63"/>
      <c r="L64" s="64">
        <f>SUM(L62:L63)</f>
        <v>0</v>
      </c>
    </row>
    <row r="65" spans="1:14" s="21" customFormat="1" ht="15.6" x14ac:dyDescent="0.25">
      <c r="A65" s="121"/>
      <c r="B65" s="112"/>
      <c r="C65" s="43" t="s">
        <v>59</v>
      </c>
      <c r="D65" s="44" t="s">
        <v>8</v>
      </c>
      <c r="E65" s="45">
        <v>0</v>
      </c>
      <c r="F65" s="46"/>
      <c r="G65" s="47" t="s">
        <v>39</v>
      </c>
      <c r="H65" s="48">
        <f>E65</f>
        <v>0</v>
      </c>
      <c r="I65" s="49">
        <v>69</v>
      </c>
      <c r="J65" s="54">
        <f>H65*I65</f>
        <v>0</v>
      </c>
      <c r="K65" s="55">
        <f>I65*1.95583</f>
        <v>134.95227</v>
      </c>
      <c r="L65" s="56">
        <f>H65*K65</f>
        <v>0</v>
      </c>
    </row>
    <row r="66" spans="1:14" s="21" customFormat="1" ht="15.6" customHeight="1" x14ac:dyDescent="0.25">
      <c r="A66" s="121"/>
      <c r="B66" s="112"/>
      <c r="C66" s="43" t="s">
        <v>40</v>
      </c>
      <c r="D66" s="44" t="s">
        <v>8</v>
      </c>
      <c r="E66" s="45">
        <v>11</v>
      </c>
      <c r="F66" s="46"/>
      <c r="G66" s="47" t="s">
        <v>39</v>
      </c>
      <c r="H66" s="48">
        <f>E66</f>
        <v>11</v>
      </c>
      <c r="I66" s="49">
        <v>69</v>
      </c>
      <c r="J66" s="54">
        <f>H66*I66</f>
        <v>759</v>
      </c>
      <c r="K66" s="55">
        <f>I66*1.95583</f>
        <v>134.95227</v>
      </c>
      <c r="L66" s="56">
        <f>H66*K66</f>
        <v>1484.47497</v>
      </c>
    </row>
    <row r="67" spans="1:14" s="21" customFormat="1" ht="13.8" customHeight="1" x14ac:dyDescent="0.25">
      <c r="A67" s="121"/>
      <c r="B67" s="112"/>
      <c r="C67" s="57"/>
      <c r="D67" s="58" t="s">
        <v>41</v>
      </c>
      <c r="E67" s="45">
        <f>SUM(E65:E66)</f>
        <v>11</v>
      </c>
      <c r="F67" s="59"/>
      <c r="G67" s="47"/>
      <c r="H67" s="60">
        <f>SUM(H65:H66)</f>
        <v>11</v>
      </c>
      <c r="I67" s="61"/>
      <c r="J67" s="62">
        <f>SUM(J65:J66)</f>
        <v>759</v>
      </c>
      <c r="K67" s="63"/>
      <c r="L67" s="64">
        <f>SUM(L65:L66)</f>
        <v>1484.47497</v>
      </c>
    </row>
    <row r="68" spans="1:14" s="21" customFormat="1" ht="15.6" customHeight="1" x14ac:dyDescent="0.25">
      <c r="A68" s="121"/>
      <c r="B68" s="112"/>
      <c r="C68" s="43" t="s">
        <v>59</v>
      </c>
      <c r="D68" s="65" t="s">
        <v>42</v>
      </c>
      <c r="E68" s="45">
        <v>0</v>
      </c>
      <c r="F68" s="66">
        <v>0.6</v>
      </c>
      <c r="G68" s="47" t="s">
        <v>43</v>
      </c>
      <c r="H68" s="48">
        <f>ROUND(E68/F68,0)</f>
        <v>0</v>
      </c>
      <c r="I68" s="61">
        <v>40</v>
      </c>
      <c r="J68" s="54">
        <f>H68*I68</f>
        <v>0</v>
      </c>
      <c r="K68" s="55">
        <f>I68*1.95583</f>
        <v>78.233199999999997</v>
      </c>
      <c r="L68" s="56">
        <f>H68*K68</f>
        <v>0</v>
      </c>
    </row>
    <row r="69" spans="1:14" s="21" customFormat="1" ht="15.6" x14ac:dyDescent="0.25">
      <c r="A69" s="121"/>
      <c r="B69" s="112"/>
      <c r="C69" s="43" t="s">
        <v>40</v>
      </c>
      <c r="D69" s="65" t="s">
        <v>42</v>
      </c>
      <c r="E69" s="45">
        <v>10</v>
      </c>
      <c r="F69" s="66">
        <v>0.6</v>
      </c>
      <c r="G69" s="47" t="s">
        <v>43</v>
      </c>
      <c r="H69" s="48">
        <f>ROUND(E69/F69,0)</f>
        <v>17</v>
      </c>
      <c r="I69" s="61">
        <v>35</v>
      </c>
      <c r="J69" s="54">
        <f>H69*I69</f>
        <v>595</v>
      </c>
      <c r="K69" s="55">
        <f>I69*1.95583</f>
        <v>68.454049999999995</v>
      </c>
      <c r="L69" s="56">
        <f>H69*K69</f>
        <v>1163.71885</v>
      </c>
    </row>
    <row r="70" spans="1:14" s="21" customFormat="1" ht="13.2" customHeight="1" x14ac:dyDescent="0.25">
      <c r="A70" s="121"/>
      <c r="B70" s="112"/>
      <c r="C70" s="57"/>
      <c r="D70" s="58" t="s">
        <v>41</v>
      </c>
      <c r="E70" s="45">
        <f>SUM(E68:E69)</f>
        <v>10</v>
      </c>
      <c r="F70" s="59"/>
      <c r="G70" s="47"/>
      <c r="H70" s="60">
        <f>SUM(H68:H69)</f>
        <v>17</v>
      </c>
      <c r="I70" s="61"/>
      <c r="J70" s="62">
        <f>SUM(J68:J69)</f>
        <v>595</v>
      </c>
      <c r="K70" s="63"/>
      <c r="L70" s="64">
        <f>SUM(L68:L69)</f>
        <v>1163.71885</v>
      </c>
    </row>
    <row r="71" spans="1:14" s="21" customFormat="1" ht="14.4" customHeight="1" thickBot="1" x14ac:dyDescent="0.35">
      <c r="A71" s="121"/>
      <c r="B71" s="112"/>
      <c r="C71" s="118" t="s">
        <v>62</v>
      </c>
      <c r="D71" s="119"/>
      <c r="E71" s="67">
        <f>SUM(E64,E70,E67)</f>
        <v>21</v>
      </c>
      <c r="F71" s="68"/>
      <c r="G71" s="116"/>
      <c r="H71" s="117"/>
      <c r="I71" s="61"/>
      <c r="J71" s="69">
        <f>SUM(J64,J70,J67)</f>
        <v>1354</v>
      </c>
      <c r="K71" s="63"/>
      <c r="L71" s="70">
        <f>SUM(L64,L70,L67)</f>
        <v>2648.19382</v>
      </c>
    </row>
    <row r="72" spans="1:14" s="21" customFormat="1" ht="13.8" customHeight="1" thickBot="1" x14ac:dyDescent="0.35">
      <c r="A72" s="122"/>
      <c r="B72" s="106" t="s">
        <v>64</v>
      </c>
      <c r="C72" s="107"/>
      <c r="D72" s="107"/>
      <c r="E72" s="71">
        <f>E71+E61+E48+E44+E40+E36+E26+E16</f>
        <v>322</v>
      </c>
      <c r="F72" s="108"/>
      <c r="G72" s="109"/>
      <c r="H72" s="109"/>
      <c r="I72" s="110"/>
      <c r="J72" s="72">
        <f>J71+J61+J48+J44+J40+J36+J26+J16</f>
        <v>21929</v>
      </c>
      <c r="K72" s="73"/>
      <c r="L72" s="74">
        <f>L71+L61+L48+L44+L40+L36+L26+L16</f>
        <v>42889.396070000003</v>
      </c>
      <c r="N72" s="53"/>
    </row>
    <row r="74" spans="1:14" x14ac:dyDescent="0.3">
      <c r="I74" s="76" t="s">
        <v>65</v>
      </c>
      <c r="J74" s="77">
        <f>J72*0.05</f>
        <v>1096.45</v>
      </c>
      <c r="K74" s="78"/>
      <c r="L74" s="79">
        <f>L72*0.05</f>
        <v>2144.4698035000001</v>
      </c>
    </row>
    <row r="75" spans="1:14" x14ac:dyDescent="0.3">
      <c r="I75" s="76" t="s">
        <v>66</v>
      </c>
      <c r="J75" s="83">
        <f>ROUND(J72*0.01,0)</f>
        <v>219</v>
      </c>
      <c r="K75" s="80"/>
      <c r="L75" s="79">
        <f>J75*1.95583</f>
        <v>428.32677000000001</v>
      </c>
    </row>
  </sheetData>
  <mergeCells count="41">
    <mergeCell ref="A7:A72"/>
    <mergeCell ref="A2:L2"/>
    <mergeCell ref="L4:L5"/>
    <mergeCell ref="D3:E3"/>
    <mergeCell ref="K4:K5"/>
    <mergeCell ref="A4:A5"/>
    <mergeCell ref="B4:B5"/>
    <mergeCell ref="C4:C5"/>
    <mergeCell ref="I4:I5"/>
    <mergeCell ref="J4:J5"/>
    <mergeCell ref="G4:G5"/>
    <mergeCell ref="H4:H5"/>
    <mergeCell ref="D4:D5"/>
    <mergeCell ref="E4:E5"/>
    <mergeCell ref="F4:F5"/>
    <mergeCell ref="B7:B16"/>
    <mergeCell ref="G16:H16"/>
    <mergeCell ref="B17:B26"/>
    <mergeCell ref="C26:D26"/>
    <mergeCell ref="G26:H26"/>
    <mergeCell ref="C16:D16"/>
    <mergeCell ref="B27:B36"/>
    <mergeCell ref="C36:D36"/>
    <mergeCell ref="G36:H36"/>
    <mergeCell ref="B37:B40"/>
    <mergeCell ref="C40:D40"/>
    <mergeCell ref="G40:H40"/>
    <mergeCell ref="B41:B44"/>
    <mergeCell ref="C44:D44"/>
    <mergeCell ref="G44:H44"/>
    <mergeCell ref="B45:B48"/>
    <mergeCell ref="C48:D48"/>
    <mergeCell ref="G48:H48"/>
    <mergeCell ref="B72:D72"/>
    <mergeCell ref="F72:I72"/>
    <mergeCell ref="B49:B61"/>
    <mergeCell ref="C61:D61"/>
    <mergeCell ref="G61:H61"/>
    <mergeCell ref="B62:B71"/>
    <mergeCell ref="C71:D71"/>
    <mergeCell ref="G71:H71"/>
  </mergeCells>
  <pageMargins left="0.70866141732283472" right="0.70866141732283472" top="0.74803149606299213" bottom="0.35433070866141736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93"/>
  <sheetViews>
    <sheetView workbookViewId="0">
      <selection activeCell="N69" sqref="N1:P1048576"/>
    </sheetView>
  </sheetViews>
  <sheetFormatPr defaultRowHeight="14.4" x14ac:dyDescent="0.3"/>
  <cols>
    <col min="1" max="1" width="10" style="2" customWidth="1"/>
    <col min="2" max="2" width="8.77734375" style="2" customWidth="1"/>
    <col min="3" max="3" width="7.88671875" style="2" customWidth="1"/>
    <col min="4" max="4" width="27.88671875" style="2" customWidth="1"/>
    <col min="5" max="5" width="11" style="2" customWidth="1"/>
    <col min="6" max="6" width="10.6640625" style="2" customWidth="1"/>
    <col min="7" max="7" width="6.33203125" style="2" customWidth="1"/>
    <col min="8" max="8" width="10.33203125" style="2" customWidth="1"/>
    <col min="9" max="9" width="9.77734375" style="2" customWidth="1"/>
    <col min="10" max="10" width="12.77734375" style="3" customWidth="1"/>
    <col min="11" max="11" width="9.109375" bestFit="1" customWidth="1"/>
    <col min="12" max="12" width="12.77734375" customWidth="1"/>
  </cols>
  <sheetData>
    <row r="1" spans="1:12" x14ac:dyDescent="0.3">
      <c r="A1" s="7"/>
      <c r="B1" s="7"/>
      <c r="C1" s="7"/>
      <c r="D1" s="7"/>
      <c r="E1" s="7"/>
      <c r="F1" s="7"/>
      <c r="G1" s="7"/>
      <c r="H1" s="7"/>
      <c r="I1" s="7"/>
    </row>
    <row r="2" spans="1:12" ht="31.8" customHeight="1" x14ac:dyDescent="0.3">
      <c r="A2" s="147" t="s">
        <v>14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</row>
    <row r="3" spans="1:12" ht="28.8" customHeight="1" x14ac:dyDescent="0.3">
      <c r="A3" s="150" t="s">
        <v>68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</row>
    <row r="4" spans="1:12" ht="15" thickBot="1" x14ac:dyDescent="0.35">
      <c r="A4" s="4"/>
      <c r="B4" s="4"/>
      <c r="C4" s="4"/>
      <c r="D4" s="149"/>
      <c r="E4" s="149"/>
      <c r="F4" s="4"/>
      <c r="G4" s="4"/>
      <c r="H4" s="4"/>
      <c r="I4" s="7"/>
    </row>
    <row r="5" spans="1:12" s="12" customFormat="1" ht="13.5" customHeight="1" x14ac:dyDescent="0.3">
      <c r="A5" s="131" t="s">
        <v>24</v>
      </c>
      <c r="B5" s="133" t="s">
        <v>11</v>
      </c>
      <c r="C5" s="135" t="s">
        <v>13</v>
      </c>
      <c r="D5" s="141" t="s">
        <v>0</v>
      </c>
      <c r="E5" s="143" t="s">
        <v>67</v>
      </c>
      <c r="F5" s="145" t="s">
        <v>9</v>
      </c>
      <c r="G5" s="137" t="s">
        <v>10</v>
      </c>
      <c r="H5" s="139" t="s">
        <v>12</v>
      </c>
      <c r="I5" s="129" t="s">
        <v>33</v>
      </c>
      <c r="J5" s="126" t="s">
        <v>34</v>
      </c>
      <c r="K5" s="129" t="s">
        <v>31</v>
      </c>
      <c r="L5" s="126" t="s">
        <v>32</v>
      </c>
    </row>
    <row r="6" spans="1:12" s="12" customFormat="1" ht="74.25" customHeight="1" thickBot="1" x14ac:dyDescent="0.35">
      <c r="A6" s="132"/>
      <c r="B6" s="134"/>
      <c r="C6" s="136"/>
      <c r="D6" s="142"/>
      <c r="E6" s="144"/>
      <c r="F6" s="146"/>
      <c r="G6" s="138"/>
      <c r="H6" s="140"/>
      <c r="I6" s="130"/>
      <c r="J6" s="127"/>
      <c r="K6" s="130"/>
      <c r="L6" s="127"/>
    </row>
    <row r="7" spans="1:12" s="18" customFormat="1" ht="13.8" thickBot="1" x14ac:dyDescent="0.35">
      <c r="A7" s="19">
        <v>1</v>
      </c>
      <c r="B7" s="20">
        <f>A7+1</f>
        <v>2</v>
      </c>
      <c r="C7" s="13">
        <f t="shared" ref="C7:E7" si="0">B7+1</f>
        <v>3</v>
      </c>
      <c r="D7" s="14">
        <f t="shared" si="0"/>
        <v>4</v>
      </c>
      <c r="E7" s="15">
        <f t="shared" si="0"/>
        <v>5</v>
      </c>
      <c r="F7" s="26">
        <f>E7+1</f>
        <v>6</v>
      </c>
      <c r="G7" s="16">
        <f>F7+1</f>
        <v>7</v>
      </c>
      <c r="H7" s="17">
        <f>G7+1</f>
        <v>8</v>
      </c>
      <c r="I7" s="24">
        <f>F7+1</f>
        <v>7</v>
      </c>
      <c r="J7" s="25">
        <f>I7+1</f>
        <v>8</v>
      </c>
      <c r="K7" s="24">
        <f>H7+1</f>
        <v>9</v>
      </c>
      <c r="L7" s="25">
        <f>K7+1</f>
        <v>10</v>
      </c>
    </row>
    <row r="8" spans="1:12" s="75" customFormat="1" ht="15.6" customHeight="1" x14ac:dyDescent="0.25">
      <c r="A8" s="120" t="s">
        <v>63</v>
      </c>
      <c r="B8" s="111" t="s">
        <v>37</v>
      </c>
      <c r="C8" s="43" t="s">
        <v>38</v>
      </c>
      <c r="D8" s="44" t="s">
        <v>7</v>
      </c>
      <c r="E8" s="45">
        <v>0</v>
      </c>
      <c r="F8" s="46"/>
      <c r="G8" s="47" t="s">
        <v>39</v>
      </c>
      <c r="H8" s="48">
        <f>E8</f>
        <v>0</v>
      </c>
      <c r="I8" s="81">
        <v>76</v>
      </c>
      <c r="J8" s="84">
        <f>H8*I8</f>
        <v>0</v>
      </c>
      <c r="K8" s="85">
        <f>I8*1.95583</f>
        <v>148.64308</v>
      </c>
      <c r="L8" s="86">
        <f>H8*K8</f>
        <v>0</v>
      </c>
    </row>
    <row r="9" spans="1:12" s="75" customFormat="1" ht="15.6" x14ac:dyDescent="0.25">
      <c r="A9" s="121"/>
      <c r="B9" s="112"/>
      <c r="C9" s="43" t="s">
        <v>40</v>
      </c>
      <c r="D9" s="44" t="s">
        <v>7</v>
      </c>
      <c r="E9" s="45">
        <v>0</v>
      </c>
      <c r="F9" s="46"/>
      <c r="G9" s="47" t="s">
        <v>39</v>
      </c>
      <c r="H9" s="48">
        <f>E9</f>
        <v>0</v>
      </c>
      <c r="I9" s="81">
        <v>74</v>
      </c>
      <c r="J9" s="87">
        <f>H9*I9</f>
        <v>0</v>
      </c>
      <c r="K9" s="88">
        <f>I9*1.95583</f>
        <v>144.73141999999999</v>
      </c>
      <c r="L9" s="89">
        <f>H9*K9</f>
        <v>0</v>
      </c>
    </row>
    <row r="10" spans="1:12" s="75" customFormat="1" ht="13.2" customHeight="1" x14ac:dyDescent="0.25">
      <c r="A10" s="121"/>
      <c r="B10" s="112"/>
      <c r="C10" s="57"/>
      <c r="D10" s="58" t="s">
        <v>41</v>
      </c>
      <c r="E10" s="45">
        <f>SUM(E8:E9)</f>
        <v>0</v>
      </c>
      <c r="F10" s="59"/>
      <c r="G10" s="47"/>
      <c r="H10" s="60">
        <f>SUM(H8:H9)</f>
        <v>0</v>
      </c>
      <c r="I10" s="82"/>
      <c r="J10" s="90">
        <f>SUM(J8:J9)</f>
        <v>0</v>
      </c>
      <c r="K10" s="91"/>
      <c r="L10" s="92">
        <f>SUM(L8:L9)</f>
        <v>0</v>
      </c>
    </row>
    <row r="11" spans="1:12" s="75" customFormat="1" ht="15.6" x14ac:dyDescent="0.25">
      <c r="A11" s="121"/>
      <c r="B11" s="112"/>
      <c r="C11" s="43" t="s">
        <v>38</v>
      </c>
      <c r="D11" s="44" t="s">
        <v>8</v>
      </c>
      <c r="E11" s="45">
        <v>46</v>
      </c>
      <c r="F11" s="46"/>
      <c r="G11" s="47" t="s">
        <v>39</v>
      </c>
      <c r="H11" s="48">
        <f>E11</f>
        <v>46</v>
      </c>
      <c r="I11" s="81">
        <v>71</v>
      </c>
      <c r="J11" s="87">
        <f>H11*I11</f>
        <v>3266</v>
      </c>
      <c r="K11" s="88">
        <f>I11*1.95583</f>
        <v>138.86393000000001</v>
      </c>
      <c r="L11" s="89">
        <f>H11*K11</f>
        <v>6387.7407800000001</v>
      </c>
    </row>
    <row r="12" spans="1:12" s="75" customFormat="1" ht="15.6" customHeight="1" x14ac:dyDescent="0.25">
      <c r="A12" s="121"/>
      <c r="B12" s="112"/>
      <c r="C12" s="43" t="s">
        <v>40</v>
      </c>
      <c r="D12" s="44" t="s">
        <v>8</v>
      </c>
      <c r="E12" s="45">
        <v>0</v>
      </c>
      <c r="F12" s="46"/>
      <c r="G12" s="47" t="s">
        <v>39</v>
      </c>
      <c r="H12" s="48">
        <f>E12</f>
        <v>0</v>
      </c>
      <c r="I12" s="81">
        <v>69</v>
      </c>
      <c r="J12" s="87">
        <f>H12*I12</f>
        <v>0</v>
      </c>
      <c r="K12" s="88">
        <f>I12*1.95583</f>
        <v>134.95227</v>
      </c>
      <c r="L12" s="89">
        <f>H12*K12</f>
        <v>0</v>
      </c>
    </row>
    <row r="13" spans="1:12" s="75" customFormat="1" ht="13.8" customHeight="1" x14ac:dyDescent="0.25">
      <c r="A13" s="121"/>
      <c r="B13" s="112"/>
      <c r="C13" s="57"/>
      <c r="D13" s="58" t="s">
        <v>41</v>
      </c>
      <c r="E13" s="45">
        <f>SUM(E11:E12)</f>
        <v>46</v>
      </c>
      <c r="F13" s="59"/>
      <c r="G13" s="47"/>
      <c r="H13" s="60">
        <f>SUM(H11:H12)</f>
        <v>46</v>
      </c>
      <c r="I13" s="82"/>
      <c r="J13" s="90">
        <f>SUM(J11:J12)</f>
        <v>3266</v>
      </c>
      <c r="K13" s="91"/>
      <c r="L13" s="92">
        <f>SUM(L11:L12)</f>
        <v>6387.7407800000001</v>
      </c>
    </row>
    <row r="14" spans="1:12" s="75" customFormat="1" ht="15.6" customHeight="1" x14ac:dyDescent="0.25">
      <c r="A14" s="121"/>
      <c r="B14" s="112"/>
      <c r="C14" s="43" t="s">
        <v>38</v>
      </c>
      <c r="D14" s="65" t="s">
        <v>42</v>
      </c>
      <c r="E14" s="45">
        <v>46</v>
      </c>
      <c r="F14" s="66">
        <v>0.6</v>
      </c>
      <c r="G14" s="47" t="s">
        <v>43</v>
      </c>
      <c r="H14" s="48">
        <f>ROUND(E14/F14,0)</f>
        <v>77</v>
      </c>
      <c r="I14" s="82">
        <v>40</v>
      </c>
      <c r="J14" s="87">
        <f>H14*I14</f>
        <v>3080</v>
      </c>
      <c r="K14" s="88">
        <f>I14*1.95583</f>
        <v>78.233199999999997</v>
      </c>
      <c r="L14" s="89">
        <f>H14*K14</f>
        <v>6023.9564</v>
      </c>
    </row>
    <row r="15" spans="1:12" s="75" customFormat="1" ht="15.6" x14ac:dyDescent="0.25">
      <c r="A15" s="121"/>
      <c r="B15" s="112"/>
      <c r="C15" s="43" t="s">
        <v>40</v>
      </c>
      <c r="D15" s="65" t="s">
        <v>42</v>
      </c>
      <c r="E15" s="45">
        <v>1</v>
      </c>
      <c r="F15" s="66">
        <v>0.6</v>
      </c>
      <c r="G15" s="47" t="s">
        <v>43</v>
      </c>
      <c r="H15" s="48">
        <f>ROUND(E15/F15,0)</f>
        <v>2</v>
      </c>
      <c r="I15" s="82">
        <v>35</v>
      </c>
      <c r="J15" s="87">
        <f>H15*I15</f>
        <v>70</v>
      </c>
      <c r="K15" s="88">
        <f>I15*1.95583</f>
        <v>68.454049999999995</v>
      </c>
      <c r="L15" s="89">
        <f>H15*K15</f>
        <v>136.90809999999999</v>
      </c>
    </row>
    <row r="16" spans="1:12" s="75" customFormat="1" ht="13.2" customHeight="1" x14ac:dyDescent="0.25">
      <c r="A16" s="121"/>
      <c r="B16" s="112"/>
      <c r="C16" s="57"/>
      <c r="D16" s="58" t="s">
        <v>41</v>
      </c>
      <c r="E16" s="45">
        <f>SUM(E14:E15)</f>
        <v>47</v>
      </c>
      <c r="F16" s="59"/>
      <c r="G16" s="47"/>
      <c r="H16" s="60">
        <f>SUM(H14:H15)</f>
        <v>79</v>
      </c>
      <c r="I16" s="82"/>
      <c r="J16" s="90">
        <f>SUM(J14:J15)</f>
        <v>3150</v>
      </c>
      <c r="K16" s="91"/>
      <c r="L16" s="92">
        <f>SUM(L14:L15)</f>
        <v>6160.8644999999997</v>
      </c>
    </row>
    <row r="17" spans="1:12" s="75" customFormat="1" ht="14.4" customHeight="1" x14ac:dyDescent="0.3">
      <c r="A17" s="121"/>
      <c r="B17" s="113"/>
      <c r="C17" s="114" t="s">
        <v>44</v>
      </c>
      <c r="D17" s="115"/>
      <c r="E17" s="67">
        <f>SUM(E10,E16,E13)</f>
        <v>93</v>
      </c>
      <c r="F17" s="68"/>
      <c r="G17" s="116"/>
      <c r="H17" s="117"/>
      <c r="I17" s="82"/>
      <c r="J17" s="93">
        <f>SUM(J10,J16,J13)</f>
        <v>6416</v>
      </c>
      <c r="K17" s="91"/>
      <c r="L17" s="94">
        <f>SUM(L10,L16,L13)</f>
        <v>12548.60528</v>
      </c>
    </row>
    <row r="18" spans="1:12" s="75" customFormat="1" ht="15.6" customHeight="1" x14ac:dyDescent="0.25">
      <c r="A18" s="121"/>
      <c r="B18" s="111" t="s">
        <v>45</v>
      </c>
      <c r="C18" s="43" t="s">
        <v>38</v>
      </c>
      <c r="D18" s="44" t="s">
        <v>7</v>
      </c>
      <c r="E18" s="45">
        <v>0</v>
      </c>
      <c r="F18" s="46"/>
      <c r="G18" s="47" t="s">
        <v>39</v>
      </c>
      <c r="H18" s="48">
        <f>E18</f>
        <v>0</v>
      </c>
      <c r="I18" s="81">
        <v>76</v>
      </c>
      <c r="J18" s="84">
        <f>H18*I18</f>
        <v>0</v>
      </c>
      <c r="K18" s="85">
        <f>I18*1.95583</f>
        <v>148.64308</v>
      </c>
      <c r="L18" s="86">
        <f>H18*K18</f>
        <v>0</v>
      </c>
    </row>
    <row r="19" spans="1:12" s="75" customFormat="1" ht="15.6" x14ac:dyDescent="0.25">
      <c r="A19" s="121"/>
      <c r="B19" s="112"/>
      <c r="C19" s="43" t="s">
        <v>40</v>
      </c>
      <c r="D19" s="44" t="s">
        <v>7</v>
      </c>
      <c r="E19" s="45">
        <v>0</v>
      </c>
      <c r="F19" s="46"/>
      <c r="G19" s="47" t="s">
        <v>39</v>
      </c>
      <c r="H19" s="48">
        <f>E19</f>
        <v>0</v>
      </c>
      <c r="I19" s="81">
        <v>74</v>
      </c>
      <c r="J19" s="87">
        <f>H19*I19</f>
        <v>0</v>
      </c>
      <c r="K19" s="88">
        <f>I19*1.95583</f>
        <v>144.73141999999999</v>
      </c>
      <c r="L19" s="89">
        <f>H19*K19</f>
        <v>0</v>
      </c>
    </row>
    <row r="20" spans="1:12" s="75" customFormat="1" ht="13.2" customHeight="1" x14ac:dyDescent="0.25">
      <c r="A20" s="121"/>
      <c r="B20" s="112"/>
      <c r="C20" s="57"/>
      <c r="D20" s="58" t="s">
        <v>41</v>
      </c>
      <c r="E20" s="45">
        <f>SUM(E18:E19)</f>
        <v>0</v>
      </c>
      <c r="F20" s="59"/>
      <c r="G20" s="47"/>
      <c r="H20" s="60">
        <f>SUM(H18:H19)</f>
        <v>0</v>
      </c>
      <c r="I20" s="82"/>
      <c r="J20" s="90">
        <f>SUM(J18:J19)</f>
        <v>0</v>
      </c>
      <c r="K20" s="91"/>
      <c r="L20" s="92">
        <f>SUM(L18:L19)</f>
        <v>0</v>
      </c>
    </row>
    <row r="21" spans="1:12" s="75" customFormat="1" ht="15.6" x14ac:dyDescent="0.25">
      <c r="A21" s="121"/>
      <c r="B21" s="112"/>
      <c r="C21" s="43" t="s">
        <v>38</v>
      </c>
      <c r="D21" s="44" t="s">
        <v>8</v>
      </c>
      <c r="E21" s="45">
        <v>6</v>
      </c>
      <c r="F21" s="46"/>
      <c r="G21" s="47" t="s">
        <v>39</v>
      </c>
      <c r="H21" s="48">
        <f>E21</f>
        <v>6</v>
      </c>
      <c r="I21" s="81">
        <v>71</v>
      </c>
      <c r="J21" s="87">
        <f>H21*I21</f>
        <v>426</v>
      </c>
      <c r="K21" s="88">
        <f>I21*1.95583</f>
        <v>138.86393000000001</v>
      </c>
      <c r="L21" s="89">
        <f>H21*K21</f>
        <v>833.18358000000012</v>
      </c>
    </row>
    <row r="22" spans="1:12" s="75" customFormat="1" ht="15.6" customHeight="1" x14ac:dyDescent="0.25">
      <c r="A22" s="121"/>
      <c r="B22" s="112"/>
      <c r="C22" s="43" t="s">
        <v>40</v>
      </c>
      <c r="D22" s="44" t="s">
        <v>8</v>
      </c>
      <c r="E22" s="45">
        <v>0</v>
      </c>
      <c r="F22" s="46"/>
      <c r="G22" s="47" t="s">
        <v>39</v>
      </c>
      <c r="H22" s="48">
        <f>E22</f>
        <v>0</v>
      </c>
      <c r="I22" s="81">
        <v>69</v>
      </c>
      <c r="J22" s="87">
        <f>H22*I22</f>
        <v>0</v>
      </c>
      <c r="K22" s="88">
        <f>I22*1.95583</f>
        <v>134.95227</v>
      </c>
      <c r="L22" s="89">
        <f>H22*K22</f>
        <v>0</v>
      </c>
    </row>
    <row r="23" spans="1:12" s="75" customFormat="1" ht="13.8" customHeight="1" x14ac:dyDescent="0.25">
      <c r="A23" s="121"/>
      <c r="B23" s="112"/>
      <c r="C23" s="57"/>
      <c r="D23" s="58" t="s">
        <v>41</v>
      </c>
      <c r="E23" s="45">
        <f>SUM(E21:E22)</f>
        <v>6</v>
      </c>
      <c r="F23" s="59"/>
      <c r="G23" s="47"/>
      <c r="H23" s="60">
        <f>SUM(H21:H22)</f>
        <v>6</v>
      </c>
      <c r="I23" s="82"/>
      <c r="J23" s="90">
        <f>SUM(J21:J22)</f>
        <v>426</v>
      </c>
      <c r="K23" s="91"/>
      <c r="L23" s="92">
        <f>SUM(L21:L22)</f>
        <v>833.18358000000012</v>
      </c>
    </row>
    <row r="24" spans="1:12" s="75" customFormat="1" ht="15.6" customHeight="1" x14ac:dyDescent="0.25">
      <c r="A24" s="121"/>
      <c r="B24" s="112"/>
      <c r="C24" s="43" t="s">
        <v>38</v>
      </c>
      <c r="D24" s="65" t="s">
        <v>42</v>
      </c>
      <c r="E24" s="45">
        <v>6</v>
      </c>
      <c r="F24" s="66">
        <v>0.6</v>
      </c>
      <c r="G24" s="47" t="s">
        <v>43</v>
      </c>
      <c r="H24" s="48">
        <f>ROUND(E24/F24,0)</f>
        <v>10</v>
      </c>
      <c r="I24" s="82">
        <v>40</v>
      </c>
      <c r="J24" s="87">
        <f>H24*I24</f>
        <v>400</v>
      </c>
      <c r="K24" s="88">
        <f>I24*1.95583</f>
        <v>78.233199999999997</v>
      </c>
      <c r="L24" s="89">
        <f>H24*K24</f>
        <v>782.33199999999999</v>
      </c>
    </row>
    <row r="25" spans="1:12" s="75" customFormat="1" ht="15.6" x14ac:dyDescent="0.25">
      <c r="A25" s="121"/>
      <c r="B25" s="112"/>
      <c r="C25" s="43" t="s">
        <v>40</v>
      </c>
      <c r="D25" s="65" t="s">
        <v>42</v>
      </c>
      <c r="E25" s="45">
        <v>0</v>
      </c>
      <c r="F25" s="66">
        <v>0.6</v>
      </c>
      <c r="G25" s="47" t="s">
        <v>43</v>
      </c>
      <c r="H25" s="48">
        <f>ROUND(E25/F25,0)</f>
        <v>0</v>
      </c>
      <c r="I25" s="82">
        <v>35</v>
      </c>
      <c r="J25" s="87">
        <f>H25*I25</f>
        <v>0</v>
      </c>
      <c r="K25" s="88">
        <f>I25*1.95583</f>
        <v>68.454049999999995</v>
      </c>
      <c r="L25" s="89">
        <f>H25*K25</f>
        <v>0</v>
      </c>
    </row>
    <row r="26" spans="1:12" s="75" customFormat="1" ht="13.2" customHeight="1" x14ac:dyDescent="0.25">
      <c r="A26" s="121"/>
      <c r="B26" s="112"/>
      <c r="C26" s="57"/>
      <c r="D26" s="58" t="s">
        <v>41</v>
      </c>
      <c r="E26" s="45">
        <f>SUM(E24:E25)</f>
        <v>6</v>
      </c>
      <c r="F26" s="59"/>
      <c r="G26" s="47"/>
      <c r="H26" s="60">
        <f>SUM(H24:H25)</f>
        <v>10</v>
      </c>
      <c r="I26" s="82"/>
      <c r="J26" s="90">
        <f>SUM(J24:J25)</f>
        <v>400</v>
      </c>
      <c r="K26" s="91"/>
      <c r="L26" s="92">
        <f>SUM(L24:L25)</f>
        <v>782.33199999999999</v>
      </c>
    </row>
    <row r="27" spans="1:12" s="75" customFormat="1" ht="14.4" customHeight="1" x14ac:dyDescent="0.3">
      <c r="A27" s="121"/>
      <c r="B27" s="113"/>
      <c r="C27" s="114" t="s">
        <v>46</v>
      </c>
      <c r="D27" s="115"/>
      <c r="E27" s="67">
        <f>SUM(E20,E26,E23)</f>
        <v>12</v>
      </c>
      <c r="F27" s="68"/>
      <c r="G27" s="116"/>
      <c r="H27" s="117"/>
      <c r="I27" s="82"/>
      <c r="J27" s="93">
        <f>SUM(J20,J26,J23)</f>
        <v>826</v>
      </c>
      <c r="K27" s="91"/>
      <c r="L27" s="94">
        <f>SUM(L20,L26,L23)</f>
        <v>1615.5155800000002</v>
      </c>
    </row>
    <row r="28" spans="1:12" s="75" customFormat="1" ht="15.6" customHeight="1" x14ac:dyDescent="0.25">
      <c r="A28" s="121"/>
      <c r="B28" s="111" t="s">
        <v>47</v>
      </c>
      <c r="C28" s="43" t="s">
        <v>38</v>
      </c>
      <c r="D28" s="44" t="s">
        <v>7</v>
      </c>
      <c r="E28" s="45">
        <v>0</v>
      </c>
      <c r="F28" s="46"/>
      <c r="G28" s="47" t="s">
        <v>39</v>
      </c>
      <c r="H28" s="48">
        <f>E28</f>
        <v>0</v>
      </c>
      <c r="I28" s="81">
        <v>76</v>
      </c>
      <c r="J28" s="84">
        <f>H28*I28</f>
        <v>0</v>
      </c>
      <c r="K28" s="85">
        <f>I28*1.95583</f>
        <v>148.64308</v>
      </c>
      <c r="L28" s="86">
        <f>H28*K28</f>
        <v>0</v>
      </c>
    </row>
    <row r="29" spans="1:12" s="75" customFormat="1" ht="15.6" x14ac:dyDescent="0.25">
      <c r="A29" s="121"/>
      <c r="B29" s="112"/>
      <c r="C29" s="43" t="s">
        <v>48</v>
      </c>
      <c r="D29" s="44" t="s">
        <v>7</v>
      </c>
      <c r="E29" s="45">
        <v>0</v>
      </c>
      <c r="F29" s="46"/>
      <c r="G29" s="47" t="s">
        <v>39</v>
      </c>
      <c r="H29" s="48">
        <f>E29</f>
        <v>0</v>
      </c>
      <c r="I29" s="81">
        <v>76</v>
      </c>
      <c r="J29" s="87">
        <f>H29*I29</f>
        <v>0</v>
      </c>
      <c r="K29" s="88">
        <f>I29*1.95583</f>
        <v>148.64308</v>
      </c>
      <c r="L29" s="89">
        <f>H29*K29</f>
        <v>0</v>
      </c>
    </row>
    <row r="30" spans="1:12" s="75" customFormat="1" ht="13.2" customHeight="1" x14ac:dyDescent="0.25">
      <c r="A30" s="121"/>
      <c r="B30" s="112"/>
      <c r="C30" s="57"/>
      <c r="D30" s="58" t="s">
        <v>41</v>
      </c>
      <c r="E30" s="45">
        <f>SUM(E28:E29)</f>
        <v>0</v>
      </c>
      <c r="F30" s="59"/>
      <c r="G30" s="47"/>
      <c r="H30" s="60">
        <f>SUM(H28:H29)</f>
        <v>0</v>
      </c>
      <c r="I30" s="82"/>
      <c r="J30" s="90">
        <f>SUM(J28:J29)</f>
        <v>0</v>
      </c>
      <c r="K30" s="91"/>
      <c r="L30" s="92">
        <f>SUM(L28:L29)</f>
        <v>0</v>
      </c>
    </row>
    <row r="31" spans="1:12" s="75" customFormat="1" ht="15.6" x14ac:dyDescent="0.25">
      <c r="A31" s="121"/>
      <c r="B31" s="112"/>
      <c r="C31" s="43" t="s">
        <v>38</v>
      </c>
      <c r="D31" s="44" t="s">
        <v>8</v>
      </c>
      <c r="E31" s="45">
        <v>1</v>
      </c>
      <c r="F31" s="46"/>
      <c r="G31" s="47" t="s">
        <v>39</v>
      </c>
      <c r="H31" s="48">
        <f>E31</f>
        <v>1</v>
      </c>
      <c r="I31" s="81">
        <v>71</v>
      </c>
      <c r="J31" s="87">
        <f>H31*I31</f>
        <v>71</v>
      </c>
      <c r="K31" s="88">
        <f>I31*1.95583</f>
        <v>138.86393000000001</v>
      </c>
      <c r="L31" s="89">
        <f>H31*K31</f>
        <v>138.86393000000001</v>
      </c>
    </row>
    <row r="32" spans="1:12" s="75" customFormat="1" ht="15.6" customHeight="1" x14ac:dyDescent="0.25">
      <c r="A32" s="121"/>
      <c r="B32" s="112"/>
      <c r="C32" s="43" t="s">
        <v>48</v>
      </c>
      <c r="D32" s="44" t="s">
        <v>8</v>
      </c>
      <c r="E32" s="45">
        <v>0</v>
      </c>
      <c r="F32" s="46"/>
      <c r="G32" s="47" t="s">
        <v>39</v>
      </c>
      <c r="H32" s="48">
        <f>E32</f>
        <v>0</v>
      </c>
      <c r="I32" s="81">
        <v>71</v>
      </c>
      <c r="J32" s="87">
        <f>H32*I32</f>
        <v>0</v>
      </c>
      <c r="K32" s="88">
        <f>I32*1.95583</f>
        <v>138.86393000000001</v>
      </c>
      <c r="L32" s="89">
        <f>H32*K32</f>
        <v>0</v>
      </c>
    </row>
    <row r="33" spans="1:12" s="75" customFormat="1" ht="13.8" customHeight="1" x14ac:dyDescent="0.25">
      <c r="A33" s="121"/>
      <c r="B33" s="112"/>
      <c r="C33" s="57"/>
      <c r="D33" s="58" t="s">
        <v>41</v>
      </c>
      <c r="E33" s="45">
        <f>SUM(E31:E32)</f>
        <v>1</v>
      </c>
      <c r="F33" s="59"/>
      <c r="G33" s="47"/>
      <c r="H33" s="60">
        <f>SUM(H31:H32)</f>
        <v>1</v>
      </c>
      <c r="I33" s="82"/>
      <c r="J33" s="90">
        <f>SUM(J31:J32)</f>
        <v>71</v>
      </c>
      <c r="K33" s="91"/>
      <c r="L33" s="92">
        <f>SUM(L31:L32)</f>
        <v>138.86393000000001</v>
      </c>
    </row>
    <row r="34" spans="1:12" s="75" customFormat="1" ht="15.6" customHeight="1" x14ac:dyDescent="0.25">
      <c r="A34" s="121"/>
      <c r="B34" s="112"/>
      <c r="C34" s="43" t="s">
        <v>38</v>
      </c>
      <c r="D34" s="65" t="s">
        <v>42</v>
      </c>
      <c r="E34" s="45">
        <v>2</v>
      </c>
      <c r="F34" s="66">
        <v>0.6</v>
      </c>
      <c r="G34" s="47" t="s">
        <v>43</v>
      </c>
      <c r="H34" s="48">
        <f>ROUND(E34/F34,0)</f>
        <v>3</v>
      </c>
      <c r="I34" s="82">
        <v>40</v>
      </c>
      <c r="J34" s="87">
        <f>H34*I34</f>
        <v>120</v>
      </c>
      <c r="K34" s="88">
        <f>I34*1.95583</f>
        <v>78.233199999999997</v>
      </c>
      <c r="L34" s="89">
        <f>H34*K34</f>
        <v>234.69959999999998</v>
      </c>
    </row>
    <row r="35" spans="1:12" s="75" customFormat="1" ht="15.6" x14ac:dyDescent="0.25">
      <c r="A35" s="121"/>
      <c r="B35" s="112"/>
      <c r="C35" s="43" t="s">
        <v>48</v>
      </c>
      <c r="D35" s="65" t="s">
        <v>42</v>
      </c>
      <c r="E35" s="45">
        <v>0</v>
      </c>
      <c r="F35" s="66">
        <v>0.6</v>
      </c>
      <c r="G35" s="47" t="s">
        <v>43</v>
      </c>
      <c r="H35" s="48">
        <f>ROUND(E35/F35,0)</f>
        <v>0</v>
      </c>
      <c r="I35" s="82">
        <v>40</v>
      </c>
      <c r="J35" s="87">
        <f>H35*I35</f>
        <v>0</v>
      </c>
      <c r="K35" s="88">
        <f>I35*1.95583</f>
        <v>78.233199999999997</v>
      </c>
      <c r="L35" s="89">
        <f>H35*K35</f>
        <v>0</v>
      </c>
    </row>
    <row r="36" spans="1:12" s="75" customFormat="1" ht="13.2" customHeight="1" x14ac:dyDescent="0.25">
      <c r="A36" s="121"/>
      <c r="B36" s="112"/>
      <c r="C36" s="57"/>
      <c r="D36" s="58" t="s">
        <v>41</v>
      </c>
      <c r="E36" s="45">
        <f>SUM(E34:E35)</f>
        <v>2</v>
      </c>
      <c r="F36" s="59"/>
      <c r="G36" s="47"/>
      <c r="H36" s="60">
        <f>SUM(H34:H35)</f>
        <v>3</v>
      </c>
      <c r="I36" s="82"/>
      <c r="J36" s="90">
        <f>SUM(J34:J35)</f>
        <v>120</v>
      </c>
      <c r="K36" s="91"/>
      <c r="L36" s="92">
        <f>SUM(L34:L35)</f>
        <v>234.69959999999998</v>
      </c>
    </row>
    <row r="37" spans="1:12" s="75" customFormat="1" ht="14.4" customHeight="1" x14ac:dyDescent="0.3">
      <c r="A37" s="121"/>
      <c r="B37" s="113"/>
      <c r="C37" s="114" t="s">
        <v>49</v>
      </c>
      <c r="D37" s="115"/>
      <c r="E37" s="67">
        <f>SUM(E30,E36,E33)</f>
        <v>3</v>
      </c>
      <c r="F37" s="68"/>
      <c r="G37" s="116"/>
      <c r="H37" s="117"/>
      <c r="I37" s="82"/>
      <c r="J37" s="93">
        <f>SUM(J30,J36,J33)</f>
        <v>191</v>
      </c>
      <c r="K37" s="91"/>
      <c r="L37" s="94">
        <f>SUM(L30,L36,L33)</f>
        <v>373.56353000000001</v>
      </c>
    </row>
    <row r="38" spans="1:12" s="75" customFormat="1" ht="15.6" customHeight="1" x14ac:dyDescent="0.25">
      <c r="A38" s="121"/>
      <c r="B38" s="111" t="s">
        <v>50</v>
      </c>
      <c r="C38" s="43" t="s">
        <v>38</v>
      </c>
      <c r="D38" s="44" t="s">
        <v>7</v>
      </c>
      <c r="E38" s="45">
        <v>13</v>
      </c>
      <c r="F38" s="46"/>
      <c r="G38" s="47" t="s">
        <v>39</v>
      </c>
      <c r="H38" s="48">
        <f>E38</f>
        <v>13</v>
      </c>
      <c r="I38" s="81">
        <v>76</v>
      </c>
      <c r="J38" s="84">
        <f t="shared" ref="J38:J40" si="1">H38*I38</f>
        <v>988</v>
      </c>
      <c r="K38" s="85">
        <f t="shared" ref="K38:K40" si="2">I38*1.95583</f>
        <v>148.64308</v>
      </c>
      <c r="L38" s="86">
        <f t="shared" ref="L38:L40" si="3">H38*K38</f>
        <v>1932.36004</v>
      </c>
    </row>
    <row r="39" spans="1:12" s="75" customFormat="1" ht="15.6" x14ac:dyDescent="0.25">
      <c r="A39" s="121"/>
      <c r="B39" s="112"/>
      <c r="C39" s="43" t="s">
        <v>38</v>
      </c>
      <c r="D39" s="44" t="s">
        <v>8</v>
      </c>
      <c r="E39" s="45">
        <v>20</v>
      </c>
      <c r="F39" s="46"/>
      <c r="G39" s="47" t="s">
        <v>39</v>
      </c>
      <c r="H39" s="48">
        <f>E39</f>
        <v>20</v>
      </c>
      <c r="I39" s="81">
        <v>71</v>
      </c>
      <c r="J39" s="87">
        <f t="shared" si="1"/>
        <v>1420</v>
      </c>
      <c r="K39" s="88">
        <f t="shared" si="2"/>
        <v>138.86393000000001</v>
      </c>
      <c r="L39" s="89">
        <f t="shared" si="3"/>
        <v>2777.2786000000001</v>
      </c>
    </row>
    <row r="40" spans="1:12" s="75" customFormat="1" ht="15.6" customHeight="1" x14ac:dyDescent="0.25">
      <c r="A40" s="121"/>
      <c r="B40" s="112"/>
      <c r="C40" s="43" t="s">
        <v>38</v>
      </c>
      <c r="D40" s="65" t="s">
        <v>42</v>
      </c>
      <c r="E40" s="45">
        <v>21</v>
      </c>
      <c r="F40" s="66">
        <v>0.6</v>
      </c>
      <c r="G40" s="47" t="s">
        <v>43</v>
      </c>
      <c r="H40" s="48">
        <f>ROUND(E40/F40,0)</f>
        <v>35</v>
      </c>
      <c r="I40" s="82">
        <v>40</v>
      </c>
      <c r="J40" s="87">
        <f t="shared" si="1"/>
        <v>1400</v>
      </c>
      <c r="K40" s="88">
        <f t="shared" si="2"/>
        <v>78.233199999999997</v>
      </c>
      <c r="L40" s="89">
        <f t="shared" si="3"/>
        <v>2738.1619999999998</v>
      </c>
    </row>
    <row r="41" spans="1:12" s="75" customFormat="1" ht="14.4" customHeight="1" x14ac:dyDescent="0.3">
      <c r="A41" s="121"/>
      <c r="B41" s="113"/>
      <c r="C41" s="114" t="s">
        <v>51</v>
      </c>
      <c r="D41" s="115"/>
      <c r="E41" s="67">
        <f>SUM(E38:E40)</f>
        <v>54</v>
      </c>
      <c r="F41" s="68"/>
      <c r="G41" s="116"/>
      <c r="H41" s="117"/>
      <c r="I41" s="82"/>
      <c r="J41" s="93">
        <f>SUM(J38:J40)</f>
        <v>3808</v>
      </c>
      <c r="K41" s="91"/>
      <c r="L41" s="94">
        <f>SUM(L38:L40)</f>
        <v>7447.8006399999995</v>
      </c>
    </row>
    <row r="42" spans="1:12" s="75" customFormat="1" ht="15.6" customHeight="1" x14ac:dyDescent="0.25">
      <c r="A42" s="121"/>
      <c r="B42" s="111" t="s">
        <v>52</v>
      </c>
      <c r="C42" s="43" t="s">
        <v>53</v>
      </c>
      <c r="D42" s="44" t="s">
        <v>7</v>
      </c>
      <c r="E42" s="45">
        <v>0</v>
      </c>
      <c r="F42" s="46"/>
      <c r="G42" s="47" t="s">
        <v>39</v>
      </c>
      <c r="H42" s="48">
        <f>E42</f>
        <v>0</v>
      </c>
      <c r="I42" s="81">
        <v>61</v>
      </c>
      <c r="J42" s="84">
        <f t="shared" ref="J42:J44" si="4">H42*I42</f>
        <v>0</v>
      </c>
      <c r="K42" s="85">
        <f t="shared" ref="K42:K44" si="5">I42*1.95583</f>
        <v>119.30562999999999</v>
      </c>
      <c r="L42" s="86">
        <f t="shared" ref="L42:L44" si="6">H42*K42</f>
        <v>0</v>
      </c>
    </row>
    <row r="43" spans="1:12" s="75" customFormat="1" ht="15.6" x14ac:dyDescent="0.25">
      <c r="A43" s="121"/>
      <c r="B43" s="112"/>
      <c r="C43" s="43" t="s">
        <v>53</v>
      </c>
      <c r="D43" s="44" t="s">
        <v>8</v>
      </c>
      <c r="E43" s="45">
        <v>2</v>
      </c>
      <c r="F43" s="46"/>
      <c r="G43" s="47" t="s">
        <v>39</v>
      </c>
      <c r="H43" s="48">
        <f>E43</f>
        <v>2</v>
      </c>
      <c r="I43" s="81">
        <v>58</v>
      </c>
      <c r="J43" s="87">
        <f t="shared" si="4"/>
        <v>116</v>
      </c>
      <c r="K43" s="88">
        <f t="shared" si="5"/>
        <v>113.43814</v>
      </c>
      <c r="L43" s="89">
        <f t="shared" si="6"/>
        <v>226.87628000000001</v>
      </c>
    </row>
    <row r="44" spans="1:12" s="75" customFormat="1" ht="15.6" customHeight="1" x14ac:dyDescent="0.25">
      <c r="A44" s="121"/>
      <c r="B44" s="112"/>
      <c r="C44" s="43" t="s">
        <v>53</v>
      </c>
      <c r="D44" s="65" t="s">
        <v>42</v>
      </c>
      <c r="E44" s="45">
        <v>2</v>
      </c>
      <c r="F44" s="66">
        <v>0.65</v>
      </c>
      <c r="G44" s="47" t="s">
        <v>43</v>
      </c>
      <c r="H44" s="48">
        <f>ROUND(E44/F44,0)</f>
        <v>3</v>
      </c>
      <c r="I44" s="82">
        <v>36</v>
      </c>
      <c r="J44" s="87">
        <f t="shared" si="4"/>
        <v>108</v>
      </c>
      <c r="K44" s="88">
        <f t="shared" si="5"/>
        <v>70.409880000000001</v>
      </c>
      <c r="L44" s="89">
        <f t="shared" si="6"/>
        <v>211.22964000000002</v>
      </c>
    </row>
    <row r="45" spans="1:12" s="75" customFormat="1" ht="14.4" customHeight="1" x14ac:dyDescent="0.3">
      <c r="A45" s="121"/>
      <c r="B45" s="113"/>
      <c r="C45" s="114" t="s">
        <v>54</v>
      </c>
      <c r="D45" s="115"/>
      <c r="E45" s="67">
        <f>SUM(E42:E44)</f>
        <v>4</v>
      </c>
      <c r="F45" s="68"/>
      <c r="G45" s="116"/>
      <c r="H45" s="117"/>
      <c r="I45" s="82"/>
      <c r="J45" s="93">
        <f>SUM(J42:J44)</f>
        <v>224</v>
      </c>
      <c r="K45" s="91"/>
      <c r="L45" s="94">
        <f>SUM(L42:L44)</f>
        <v>438.10592000000003</v>
      </c>
    </row>
    <row r="46" spans="1:12" s="75" customFormat="1" ht="15.6" customHeight="1" x14ac:dyDescent="0.25">
      <c r="A46" s="121"/>
      <c r="B46" s="111" t="s">
        <v>55</v>
      </c>
      <c r="C46" s="43" t="s">
        <v>38</v>
      </c>
      <c r="D46" s="44" t="s">
        <v>7</v>
      </c>
      <c r="E46" s="45">
        <v>5</v>
      </c>
      <c r="F46" s="46"/>
      <c r="G46" s="47" t="s">
        <v>39</v>
      </c>
      <c r="H46" s="48">
        <f>E46</f>
        <v>5</v>
      </c>
      <c r="I46" s="81">
        <v>76</v>
      </c>
      <c r="J46" s="84">
        <f t="shared" ref="J46:J48" si="7">H46*I46</f>
        <v>380</v>
      </c>
      <c r="K46" s="85">
        <f t="shared" ref="K46:K48" si="8">I46*1.95583</f>
        <v>148.64308</v>
      </c>
      <c r="L46" s="86">
        <f t="shared" ref="L46:L48" si="9">H46*K46</f>
        <v>743.21540000000005</v>
      </c>
    </row>
    <row r="47" spans="1:12" s="75" customFormat="1" ht="15.6" x14ac:dyDescent="0.25">
      <c r="A47" s="121"/>
      <c r="B47" s="112"/>
      <c r="C47" s="43" t="s">
        <v>38</v>
      </c>
      <c r="D47" s="44" t="s">
        <v>8</v>
      </c>
      <c r="E47" s="45">
        <v>45</v>
      </c>
      <c r="F47" s="46"/>
      <c r="G47" s="47" t="s">
        <v>39</v>
      </c>
      <c r="H47" s="48">
        <f>E47</f>
        <v>45</v>
      </c>
      <c r="I47" s="81">
        <v>71</v>
      </c>
      <c r="J47" s="87">
        <f t="shared" si="7"/>
        <v>3195</v>
      </c>
      <c r="K47" s="88">
        <f t="shared" si="8"/>
        <v>138.86393000000001</v>
      </c>
      <c r="L47" s="89">
        <f t="shared" si="9"/>
        <v>6248.8768500000006</v>
      </c>
    </row>
    <row r="48" spans="1:12" s="75" customFormat="1" ht="15.6" customHeight="1" x14ac:dyDescent="0.25">
      <c r="A48" s="121"/>
      <c r="B48" s="112"/>
      <c r="C48" s="43" t="s">
        <v>38</v>
      </c>
      <c r="D48" s="65" t="s">
        <v>42</v>
      </c>
      <c r="E48" s="45">
        <v>45</v>
      </c>
      <c r="F48" s="66">
        <v>0.6</v>
      </c>
      <c r="G48" s="47" t="s">
        <v>43</v>
      </c>
      <c r="H48" s="48">
        <f>ROUND(E48/F48,0)</f>
        <v>75</v>
      </c>
      <c r="I48" s="82">
        <v>40</v>
      </c>
      <c r="J48" s="87">
        <f t="shared" si="7"/>
        <v>3000</v>
      </c>
      <c r="K48" s="88">
        <f t="shared" si="8"/>
        <v>78.233199999999997</v>
      </c>
      <c r="L48" s="89">
        <f t="shared" si="9"/>
        <v>5867.49</v>
      </c>
    </row>
    <row r="49" spans="1:12" s="75" customFormat="1" ht="14.4" customHeight="1" x14ac:dyDescent="0.3">
      <c r="A49" s="121"/>
      <c r="B49" s="113"/>
      <c r="C49" s="114" t="s">
        <v>56</v>
      </c>
      <c r="D49" s="115"/>
      <c r="E49" s="67">
        <f>SUM(E46:E48)</f>
        <v>95</v>
      </c>
      <c r="F49" s="68"/>
      <c r="G49" s="116"/>
      <c r="H49" s="117"/>
      <c r="I49" s="82"/>
      <c r="J49" s="93">
        <f>SUM(J46:J48)</f>
        <v>6575</v>
      </c>
      <c r="K49" s="91"/>
      <c r="L49" s="94">
        <f>SUM(L46:L48)</f>
        <v>12859.582249999999</v>
      </c>
    </row>
    <row r="50" spans="1:12" s="75" customFormat="1" ht="15.6" customHeight="1" x14ac:dyDescent="0.25">
      <c r="A50" s="121"/>
      <c r="B50" s="111" t="s">
        <v>57</v>
      </c>
      <c r="C50" s="43" t="s">
        <v>58</v>
      </c>
      <c r="D50" s="44" t="s">
        <v>7</v>
      </c>
      <c r="E50" s="45">
        <v>0</v>
      </c>
      <c r="F50" s="46"/>
      <c r="G50" s="47" t="s">
        <v>39</v>
      </c>
      <c r="H50" s="48">
        <f>E50</f>
        <v>0</v>
      </c>
      <c r="I50" s="81">
        <v>97</v>
      </c>
      <c r="J50" s="84">
        <f>H50*I50</f>
        <v>0</v>
      </c>
      <c r="K50" s="85">
        <f>I50*1.95583</f>
        <v>189.71550999999999</v>
      </c>
      <c r="L50" s="86">
        <f>H50*K50</f>
        <v>0</v>
      </c>
    </row>
    <row r="51" spans="1:12" s="75" customFormat="1" ht="15.6" x14ac:dyDescent="0.25">
      <c r="A51" s="121"/>
      <c r="B51" s="112"/>
      <c r="C51" s="43" t="s">
        <v>40</v>
      </c>
      <c r="D51" s="44" t="s">
        <v>7</v>
      </c>
      <c r="E51" s="45">
        <v>0</v>
      </c>
      <c r="F51" s="46"/>
      <c r="G51" s="47" t="s">
        <v>39</v>
      </c>
      <c r="H51" s="48">
        <f>E51</f>
        <v>0</v>
      </c>
      <c r="I51" s="81">
        <v>74</v>
      </c>
      <c r="J51" s="87">
        <f>H51*I51</f>
        <v>0</v>
      </c>
      <c r="K51" s="88">
        <f>I51*1.95583</f>
        <v>144.73141999999999</v>
      </c>
      <c r="L51" s="89">
        <f>H51*K51</f>
        <v>0</v>
      </c>
    </row>
    <row r="52" spans="1:12" s="75" customFormat="1" ht="15.6" x14ac:dyDescent="0.25">
      <c r="A52" s="121"/>
      <c r="B52" s="112"/>
      <c r="C52" s="43" t="s">
        <v>59</v>
      </c>
      <c r="D52" s="44" t="s">
        <v>7</v>
      </c>
      <c r="E52" s="45">
        <v>0</v>
      </c>
      <c r="F52" s="46"/>
      <c r="G52" s="47" t="s">
        <v>39</v>
      </c>
      <c r="H52" s="48">
        <f>E52</f>
        <v>0</v>
      </c>
      <c r="I52" s="81">
        <v>71</v>
      </c>
      <c r="J52" s="87">
        <f>H52*I52</f>
        <v>0</v>
      </c>
      <c r="K52" s="88">
        <f>I52*1.95583</f>
        <v>138.86393000000001</v>
      </c>
      <c r="L52" s="89">
        <f>H52*K52</f>
        <v>0</v>
      </c>
    </row>
    <row r="53" spans="1:12" s="75" customFormat="1" ht="13.2" customHeight="1" x14ac:dyDescent="0.25">
      <c r="A53" s="121"/>
      <c r="B53" s="112"/>
      <c r="C53" s="57"/>
      <c r="D53" s="58" t="s">
        <v>41</v>
      </c>
      <c r="E53" s="45">
        <f>SUM(E50:E52)</f>
        <v>0</v>
      </c>
      <c r="F53" s="59"/>
      <c r="G53" s="47"/>
      <c r="H53" s="60">
        <f>SUM(H50:H52)</f>
        <v>0</v>
      </c>
      <c r="I53" s="82"/>
      <c r="J53" s="90">
        <f>SUM(J50:J52)</f>
        <v>0</v>
      </c>
      <c r="K53" s="91"/>
      <c r="L53" s="92">
        <f>SUM(L50:L52)</f>
        <v>0</v>
      </c>
    </row>
    <row r="54" spans="1:12" s="75" customFormat="1" ht="15.6" x14ac:dyDescent="0.25">
      <c r="A54" s="121"/>
      <c r="B54" s="112"/>
      <c r="C54" s="43" t="s">
        <v>58</v>
      </c>
      <c r="D54" s="44" t="s">
        <v>8</v>
      </c>
      <c r="E54" s="45">
        <v>0</v>
      </c>
      <c r="F54" s="46"/>
      <c r="G54" s="47" t="s">
        <v>39</v>
      </c>
      <c r="H54" s="48">
        <f>E54</f>
        <v>0</v>
      </c>
      <c r="I54" s="81">
        <v>81</v>
      </c>
      <c r="J54" s="87">
        <f>H54*I54</f>
        <v>0</v>
      </c>
      <c r="K54" s="88">
        <f>I54*1.95583</f>
        <v>158.42222999999998</v>
      </c>
      <c r="L54" s="89">
        <f>H54*K54</f>
        <v>0</v>
      </c>
    </row>
    <row r="55" spans="1:12" s="75" customFormat="1" ht="15.6" customHeight="1" x14ac:dyDescent="0.25">
      <c r="A55" s="121"/>
      <c r="B55" s="112"/>
      <c r="C55" s="43" t="s">
        <v>40</v>
      </c>
      <c r="D55" s="44" t="s">
        <v>8</v>
      </c>
      <c r="E55" s="45">
        <v>20</v>
      </c>
      <c r="F55" s="46"/>
      <c r="G55" s="47" t="s">
        <v>39</v>
      </c>
      <c r="H55" s="48">
        <f>E55</f>
        <v>20</v>
      </c>
      <c r="I55" s="81">
        <v>69</v>
      </c>
      <c r="J55" s="87">
        <f>H55*I55</f>
        <v>1380</v>
      </c>
      <c r="K55" s="88">
        <f>I55*1.95583</f>
        <v>134.95227</v>
      </c>
      <c r="L55" s="89">
        <f>H55*K55</f>
        <v>2699.0454</v>
      </c>
    </row>
    <row r="56" spans="1:12" s="75" customFormat="1" ht="15.6" customHeight="1" x14ac:dyDescent="0.25">
      <c r="A56" s="121"/>
      <c r="B56" s="112"/>
      <c r="C56" s="43" t="s">
        <v>59</v>
      </c>
      <c r="D56" s="44" t="s">
        <v>8</v>
      </c>
      <c r="E56" s="45">
        <v>0</v>
      </c>
      <c r="F56" s="46"/>
      <c r="G56" s="47" t="s">
        <v>39</v>
      </c>
      <c r="H56" s="48">
        <f>E56</f>
        <v>0</v>
      </c>
      <c r="I56" s="81">
        <v>69</v>
      </c>
      <c r="J56" s="87">
        <f>H56*I56</f>
        <v>0</v>
      </c>
      <c r="K56" s="88">
        <f>I56*1.95583</f>
        <v>134.95227</v>
      </c>
      <c r="L56" s="89">
        <f>H56*K56</f>
        <v>0</v>
      </c>
    </row>
    <row r="57" spans="1:12" s="75" customFormat="1" ht="13.8" customHeight="1" x14ac:dyDescent="0.25">
      <c r="A57" s="121"/>
      <c r="B57" s="112"/>
      <c r="C57" s="57"/>
      <c r="D57" s="58" t="s">
        <v>41</v>
      </c>
      <c r="E57" s="45">
        <f>SUM(E54:E56)</f>
        <v>20</v>
      </c>
      <c r="F57" s="59"/>
      <c r="G57" s="47"/>
      <c r="H57" s="60">
        <f>SUM(H54:H56)</f>
        <v>20</v>
      </c>
      <c r="I57" s="82"/>
      <c r="J57" s="90">
        <f>SUM(J54:J56)</f>
        <v>1380</v>
      </c>
      <c r="K57" s="91"/>
      <c r="L57" s="92">
        <f>SUM(L54:L56)</f>
        <v>2699.0454</v>
      </c>
    </row>
    <row r="58" spans="1:12" s="75" customFormat="1" ht="15.6" customHeight="1" x14ac:dyDescent="0.25">
      <c r="A58" s="121"/>
      <c r="B58" s="112"/>
      <c r="C58" s="43" t="s">
        <v>58</v>
      </c>
      <c r="D58" s="65" t="s">
        <v>42</v>
      </c>
      <c r="E58" s="45">
        <v>0</v>
      </c>
      <c r="F58" s="66">
        <v>0.6</v>
      </c>
      <c r="G58" s="47" t="s">
        <v>43</v>
      </c>
      <c r="H58" s="48">
        <f>ROUND(E58/F58,0)</f>
        <v>0</v>
      </c>
      <c r="I58" s="82">
        <v>40</v>
      </c>
      <c r="J58" s="87">
        <f>H58*I58</f>
        <v>0</v>
      </c>
      <c r="K58" s="88">
        <f>I58*1.95583</f>
        <v>78.233199999999997</v>
      </c>
      <c r="L58" s="89">
        <f>H58*K58</f>
        <v>0</v>
      </c>
    </row>
    <row r="59" spans="1:12" s="75" customFormat="1" ht="15.6" x14ac:dyDescent="0.25">
      <c r="A59" s="121"/>
      <c r="B59" s="112"/>
      <c r="C59" s="43" t="s">
        <v>40</v>
      </c>
      <c r="D59" s="65" t="s">
        <v>42</v>
      </c>
      <c r="E59" s="45">
        <v>20</v>
      </c>
      <c r="F59" s="66">
        <v>0.6</v>
      </c>
      <c r="G59" s="47" t="s">
        <v>43</v>
      </c>
      <c r="H59" s="48">
        <f>ROUND(E59/F59,0)</f>
        <v>33</v>
      </c>
      <c r="I59" s="82">
        <v>35</v>
      </c>
      <c r="J59" s="87">
        <f>H59*I59</f>
        <v>1155</v>
      </c>
      <c r="K59" s="88">
        <f>I59*1.95583</f>
        <v>68.454049999999995</v>
      </c>
      <c r="L59" s="89">
        <f>H59*K59</f>
        <v>2258.9836499999997</v>
      </c>
    </row>
    <row r="60" spans="1:12" s="75" customFormat="1" ht="15.6" x14ac:dyDescent="0.25">
      <c r="A60" s="121"/>
      <c r="B60" s="112"/>
      <c r="C60" s="43" t="s">
        <v>59</v>
      </c>
      <c r="D60" s="65" t="s">
        <v>42</v>
      </c>
      <c r="E60" s="45">
        <v>0</v>
      </c>
      <c r="F60" s="66">
        <v>0.6</v>
      </c>
      <c r="G60" s="47" t="s">
        <v>43</v>
      </c>
      <c r="H60" s="48">
        <f>ROUND(E60/F60,0)</f>
        <v>0</v>
      </c>
      <c r="I60" s="82">
        <v>40</v>
      </c>
      <c r="J60" s="87">
        <f>H60*I60</f>
        <v>0</v>
      </c>
      <c r="K60" s="88">
        <f>I60*1.95583</f>
        <v>78.233199999999997</v>
      </c>
      <c r="L60" s="89">
        <f>H60*K60</f>
        <v>0</v>
      </c>
    </row>
    <row r="61" spans="1:12" s="75" customFormat="1" ht="13.2" customHeight="1" x14ac:dyDescent="0.25">
      <c r="A61" s="121"/>
      <c r="B61" s="112"/>
      <c r="C61" s="57"/>
      <c r="D61" s="58" t="s">
        <v>41</v>
      </c>
      <c r="E61" s="45">
        <f>SUM(E58:E60)</f>
        <v>20</v>
      </c>
      <c r="F61" s="59"/>
      <c r="G61" s="47"/>
      <c r="H61" s="60">
        <f>SUM(H58:H60)</f>
        <v>33</v>
      </c>
      <c r="I61" s="82"/>
      <c r="J61" s="90">
        <f>SUM(J58:J60)</f>
        <v>1155</v>
      </c>
      <c r="K61" s="91"/>
      <c r="L61" s="92">
        <f>SUM(L58:L60)</f>
        <v>2258.9836499999997</v>
      </c>
    </row>
    <row r="62" spans="1:12" s="75" customFormat="1" ht="14.4" customHeight="1" x14ac:dyDescent="0.3">
      <c r="A62" s="121"/>
      <c r="B62" s="113"/>
      <c r="C62" s="114" t="s">
        <v>60</v>
      </c>
      <c r="D62" s="115"/>
      <c r="E62" s="67">
        <f>SUM(E53,E61,E57)</f>
        <v>40</v>
      </c>
      <c r="F62" s="68"/>
      <c r="G62" s="116"/>
      <c r="H62" s="117"/>
      <c r="I62" s="82"/>
      <c r="J62" s="93">
        <f>SUM(J53,J61,J57)</f>
        <v>2535</v>
      </c>
      <c r="K62" s="91"/>
      <c r="L62" s="94">
        <f>SUM(L53,L61,L57)</f>
        <v>4958.0290499999992</v>
      </c>
    </row>
    <row r="63" spans="1:12" s="75" customFormat="1" ht="15.6" customHeight="1" x14ac:dyDescent="0.25">
      <c r="A63" s="121"/>
      <c r="B63" s="111" t="s">
        <v>61</v>
      </c>
      <c r="C63" s="43" t="s">
        <v>59</v>
      </c>
      <c r="D63" s="44" t="s">
        <v>7</v>
      </c>
      <c r="E63" s="45">
        <v>0</v>
      </c>
      <c r="F63" s="46"/>
      <c r="G63" s="47" t="s">
        <v>39</v>
      </c>
      <c r="H63" s="48">
        <f>E63</f>
        <v>0</v>
      </c>
      <c r="I63" s="81">
        <v>71</v>
      </c>
      <c r="J63" s="84">
        <f>H63*I63</f>
        <v>0</v>
      </c>
      <c r="K63" s="85">
        <f>I63*1.95583</f>
        <v>138.86393000000001</v>
      </c>
      <c r="L63" s="86">
        <f>H63*K63</f>
        <v>0</v>
      </c>
    </row>
    <row r="64" spans="1:12" s="75" customFormat="1" ht="15.6" x14ac:dyDescent="0.25">
      <c r="A64" s="121"/>
      <c r="B64" s="112"/>
      <c r="C64" s="43" t="s">
        <v>40</v>
      </c>
      <c r="D64" s="44" t="s">
        <v>7</v>
      </c>
      <c r="E64" s="45">
        <v>0</v>
      </c>
      <c r="F64" s="46"/>
      <c r="G64" s="47" t="s">
        <v>39</v>
      </c>
      <c r="H64" s="48">
        <f>E64</f>
        <v>0</v>
      </c>
      <c r="I64" s="81">
        <v>74</v>
      </c>
      <c r="J64" s="87">
        <f>H64*I64</f>
        <v>0</v>
      </c>
      <c r="K64" s="88">
        <f>I64*1.95583</f>
        <v>144.73141999999999</v>
      </c>
      <c r="L64" s="89">
        <f>H64*K64</f>
        <v>0</v>
      </c>
    </row>
    <row r="65" spans="1:13" s="75" customFormat="1" ht="13.2" customHeight="1" x14ac:dyDescent="0.25">
      <c r="A65" s="121"/>
      <c r="B65" s="112"/>
      <c r="C65" s="57"/>
      <c r="D65" s="58" t="s">
        <v>41</v>
      </c>
      <c r="E65" s="45">
        <f>SUM(E63:E64)</f>
        <v>0</v>
      </c>
      <c r="F65" s="59"/>
      <c r="G65" s="47"/>
      <c r="H65" s="60">
        <f>SUM(H63:H64)</f>
        <v>0</v>
      </c>
      <c r="I65" s="82"/>
      <c r="J65" s="90">
        <f>SUM(J63:J64)</f>
        <v>0</v>
      </c>
      <c r="K65" s="91"/>
      <c r="L65" s="92">
        <f>SUM(L63:L64)</f>
        <v>0</v>
      </c>
    </row>
    <row r="66" spans="1:13" s="75" customFormat="1" ht="15.6" x14ac:dyDescent="0.25">
      <c r="A66" s="121"/>
      <c r="B66" s="112"/>
      <c r="C66" s="43" t="s">
        <v>59</v>
      </c>
      <c r="D66" s="44" t="s">
        <v>8</v>
      </c>
      <c r="E66" s="45">
        <v>0</v>
      </c>
      <c r="F66" s="46"/>
      <c r="G66" s="47" t="s">
        <v>39</v>
      </c>
      <c r="H66" s="48">
        <f>E66</f>
        <v>0</v>
      </c>
      <c r="I66" s="81">
        <v>69</v>
      </c>
      <c r="J66" s="87">
        <f>H66*I66</f>
        <v>0</v>
      </c>
      <c r="K66" s="88">
        <f>I66*1.95583</f>
        <v>134.95227</v>
      </c>
      <c r="L66" s="89">
        <f>H66*K66</f>
        <v>0</v>
      </c>
    </row>
    <row r="67" spans="1:13" s="75" customFormat="1" ht="15.6" customHeight="1" x14ac:dyDescent="0.25">
      <c r="A67" s="121"/>
      <c r="B67" s="112"/>
      <c r="C67" s="43" t="s">
        <v>40</v>
      </c>
      <c r="D67" s="44" t="s">
        <v>8</v>
      </c>
      <c r="E67" s="45">
        <v>11</v>
      </c>
      <c r="F67" s="46"/>
      <c r="G67" s="47" t="s">
        <v>39</v>
      </c>
      <c r="H67" s="48">
        <f>E67</f>
        <v>11</v>
      </c>
      <c r="I67" s="81">
        <v>69</v>
      </c>
      <c r="J67" s="87">
        <f>H67*I67</f>
        <v>759</v>
      </c>
      <c r="K67" s="88">
        <f>I67*1.95583</f>
        <v>134.95227</v>
      </c>
      <c r="L67" s="89">
        <f>H67*K67</f>
        <v>1484.47497</v>
      </c>
    </row>
    <row r="68" spans="1:13" s="75" customFormat="1" ht="13.8" customHeight="1" x14ac:dyDescent="0.25">
      <c r="A68" s="121"/>
      <c r="B68" s="112"/>
      <c r="C68" s="57"/>
      <c r="D68" s="58" t="s">
        <v>41</v>
      </c>
      <c r="E68" s="45">
        <f>SUM(E66:E67)</f>
        <v>11</v>
      </c>
      <c r="F68" s="59"/>
      <c r="G68" s="47"/>
      <c r="H68" s="60">
        <f>SUM(H66:H67)</f>
        <v>11</v>
      </c>
      <c r="I68" s="82"/>
      <c r="J68" s="90">
        <f>SUM(J66:J67)</f>
        <v>759</v>
      </c>
      <c r="K68" s="91"/>
      <c r="L68" s="92">
        <f>SUM(L66:L67)</f>
        <v>1484.47497</v>
      </c>
    </row>
    <row r="69" spans="1:13" s="75" customFormat="1" ht="15.6" customHeight="1" x14ac:dyDescent="0.25">
      <c r="A69" s="121"/>
      <c r="B69" s="112"/>
      <c r="C69" s="43" t="s">
        <v>59</v>
      </c>
      <c r="D69" s="65" t="s">
        <v>42</v>
      </c>
      <c r="E69" s="45">
        <v>0</v>
      </c>
      <c r="F69" s="66">
        <v>0.6</v>
      </c>
      <c r="G69" s="47" t="s">
        <v>43</v>
      </c>
      <c r="H69" s="48">
        <f>ROUND(E69/F69,0)</f>
        <v>0</v>
      </c>
      <c r="I69" s="82">
        <v>40</v>
      </c>
      <c r="J69" s="87">
        <f>H69*I69</f>
        <v>0</v>
      </c>
      <c r="K69" s="88">
        <f>I69*1.95583</f>
        <v>78.233199999999997</v>
      </c>
      <c r="L69" s="89">
        <f>H69*K69</f>
        <v>0</v>
      </c>
    </row>
    <row r="70" spans="1:13" s="75" customFormat="1" ht="15.6" x14ac:dyDescent="0.25">
      <c r="A70" s="121"/>
      <c r="B70" s="112"/>
      <c r="C70" s="43" t="s">
        <v>40</v>
      </c>
      <c r="D70" s="65" t="s">
        <v>42</v>
      </c>
      <c r="E70" s="45">
        <v>10</v>
      </c>
      <c r="F70" s="66">
        <v>0.6</v>
      </c>
      <c r="G70" s="47" t="s">
        <v>43</v>
      </c>
      <c r="H70" s="48">
        <f>ROUND(E70/F70,0)</f>
        <v>17</v>
      </c>
      <c r="I70" s="82">
        <v>35</v>
      </c>
      <c r="J70" s="87">
        <f>H70*I70</f>
        <v>595</v>
      </c>
      <c r="K70" s="88">
        <f>I70*1.95583</f>
        <v>68.454049999999995</v>
      </c>
      <c r="L70" s="89">
        <f>H70*K70</f>
        <v>1163.71885</v>
      </c>
    </row>
    <row r="71" spans="1:13" s="75" customFormat="1" ht="13.2" customHeight="1" x14ac:dyDescent="0.25">
      <c r="A71" s="121"/>
      <c r="B71" s="112"/>
      <c r="C71" s="57"/>
      <c r="D71" s="58" t="s">
        <v>41</v>
      </c>
      <c r="E71" s="45">
        <f>SUM(E69:E70)</f>
        <v>10</v>
      </c>
      <c r="F71" s="59"/>
      <c r="G71" s="47"/>
      <c r="H71" s="60">
        <f>SUM(H69:H70)</f>
        <v>17</v>
      </c>
      <c r="I71" s="82"/>
      <c r="J71" s="90">
        <f>SUM(J69:J70)</f>
        <v>595</v>
      </c>
      <c r="K71" s="91"/>
      <c r="L71" s="92">
        <f>SUM(L69:L70)</f>
        <v>1163.71885</v>
      </c>
    </row>
    <row r="72" spans="1:13" s="75" customFormat="1" ht="14.4" customHeight="1" thickBot="1" x14ac:dyDescent="0.35">
      <c r="A72" s="121"/>
      <c r="B72" s="112"/>
      <c r="C72" s="118" t="s">
        <v>62</v>
      </c>
      <c r="D72" s="119"/>
      <c r="E72" s="67">
        <f>SUM(E65,E71,E68)</f>
        <v>21</v>
      </c>
      <c r="F72" s="68"/>
      <c r="G72" s="116"/>
      <c r="H72" s="117"/>
      <c r="I72" s="82"/>
      <c r="J72" s="93">
        <f>SUM(J65,J71,J68)</f>
        <v>1354</v>
      </c>
      <c r="K72" s="91"/>
      <c r="L72" s="94">
        <f>SUM(L65,L71,L68)</f>
        <v>2648.19382</v>
      </c>
    </row>
    <row r="73" spans="1:13" s="75" customFormat="1" ht="13.8" customHeight="1" thickBot="1" x14ac:dyDescent="0.35">
      <c r="A73" s="122"/>
      <c r="B73" s="106" t="s">
        <v>64</v>
      </c>
      <c r="C73" s="107"/>
      <c r="D73" s="107"/>
      <c r="E73" s="71">
        <f>E72+E62+E49+E45+E41+E37+E27+E17</f>
        <v>322</v>
      </c>
      <c r="F73" s="108"/>
      <c r="G73" s="109"/>
      <c r="H73" s="109"/>
      <c r="I73" s="110"/>
      <c r="J73" s="95">
        <f>J72+J62+J49+J45+J41+J37+J27+J17</f>
        <v>21929</v>
      </c>
      <c r="K73" s="96"/>
      <c r="L73" s="97">
        <f>L72+L62+L49+L45+L41+L37+L27+L17</f>
        <v>42889.396070000003</v>
      </c>
    </row>
    <row r="76" spans="1:13" x14ac:dyDescent="0.3">
      <c r="A76" s="155" t="s">
        <v>17</v>
      </c>
      <c r="B76" s="155"/>
      <c r="C76" s="155"/>
      <c r="D76" s="155"/>
      <c r="E76" s="5"/>
      <c r="F76" s="3"/>
      <c r="G76" s="3"/>
      <c r="H76" s="3"/>
      <c r="I76" s="3"/>
      <c r="J76" s="98" t="s">
        <v>18</v>
      </c>
      <c r="K76" s="98"/>
      <c r="L76" s="3"/>
      <c r="M76" s="5"/>
    </row>
    <row r="77" spans="1:13" ht="15.6" x14ac:dyDescent="0.3">
      <c r="A77" s="155" t="s">
        <v>19</v>
      </c>
      <c r="B77" s="155"/>
      <c r="C77" s="155"/>
      <c r="D77" s="155"/>
      <c r="E77" s="5"/>
      <c r="F77" s="3"/>
      <c r="G77" s="3"/>
      <c r="H77" s="3"/>
      <c r="I77" s="3"/>
      <c r="J77" s="100" t="s">
        <v>73</v>
      </c>
      <c r="K77" s="98"/>
      <c r="L77" s="98"/>
      <c r="M77" s="5"/>
    </row>
    <row r="78" spans="1:13" ht="6" customHeight="1" x14ac:dyDescent="0.3">
      <c r="A78" s="98"/>
      <c r="B78" s="98"/>
      <c r="C78" s="98"/>
      <c r="D78" s="98"/>
      <c r="E78" s="5"/>
      <c r="F78" s="3"/>
      <c r="G78" s="3"/>
      <c r="H78" s="3"/>
      <c r="I78" s="3"/>
      <c r="J78" s="98"/>
      <c r="K78" s="98"/>
      <c r="L78" s="98"/>
      <c r="M78" s="5"/>
    </row>
    <row r="79" spans="1:13" x14ac:dyDescent="0.3">
      <c r="A79" s="155" t="s">
        <v>20</v>
      </c>
      <c r="B79" s="155"/>
      <c r="C79" s="155"/>
      <c r="D79" s="98"/>
      <c r="E79" s="5"/>
      <c r="F79" s="3"/>
      <c r="G79" s="3"/>
      <c r="H79" s="3"/>
      <c r="I79" s="3"/>
      <c r="J79" s="98" t="s">
        <v>21</v>
      </c>
      <c r="K79" s="98"/>
      <c r="L79" s="5"/>
      <c r="M79" s="5"/>
    </row>
    <row r="80" spans="1:13" ht="14.4" hidden="1" customHeight="1" x14ac:dyDescent="0.3">
      <c r="A80" s="98"/>
      <c r="B80" s="98"/>
      <c r="C80" s="98"/>
      <c r="D80" s="98"/>
      <c r="E80" s="5"/>
      <c r="F80" s="3"/>
      <c r="G80" s="3"/>
      <c r="H80" s="3"/>
      <c r="I80" s="3"/>
      <c r="J80" s="5"/>
      <c r="K80" s="6"/>
      <c r="L80" s="5"/>
      <c r="M80" s="5"/>
    </row>
    <row r="81" spans="1:13" ht="14.4" customHeight="1" x14ac:dyDescent="0.3">
      <c r="A81" s="152" t="s">
        <v>74</v>
      </c>
      <c r="B81" s="152"/>
      <c r="C81" s="152"/>
      <c r="D81" s="152"/>
      <c r="E81" s="1"/>
      <c r="F81" s="3"/>
      <c r="G81" s="3"/>
      <c r="H81" s="3"/>
      <c r="I81" s="3"/>
      <c r="J81" s="152" t="s">
        <v>75</v>
      </c>
      <c r="K81" s="152"/>
      <c r="L81" s="152"/>
      <c r="M81" s="99"/>
    </row>
    <row r="82" spans="1:13" x14ac:dyDescent="0.3">
      <c r="A82" s="33"/>
      <c r="B82" s="33"/>
      <c r="C82" s="27"/>
      <c r="D82" s="27"/>
      <c r="E82" s="1"/>
      <c r="F82" s="153"/>
      <c r="G82" s="153"/>
      <c r="H82" s="153"/>
      <c r="I82" s="5"/>
      <c r="J82" s="5"/>
    </row>
    <row r="83" spans="1:13" x14ac:dyDescent="0.3">
      <c r="A83" s="33"/>
      <c r="B83" s="33"/>
      <c r="C83" s="27"/>
      <c r="D83" s="27"/>
      <c r="E83" s="1"/>
      <c r="F83" s="32"/>
      <c r="G83" s="32"/>
      <c r="H83" s="32"/>
      <c r="I83" s="5"/>
      <c r="J83" s="5"/>
    </row>
    <row r="84" spans="1:13" x14ac:dyDescent="0.3">
      <c r="A84" s="28" t="s">
        <v>22</v>
      </c>
      <c r="B84" s="28"/>
      <c r="C84" s="28"/>
      <c r="D84" s="28"/>
      <c r="E84" s="5"/>
      <c r="F84" s="5"/>
      <c r="G84" s="5"/>
      <c r="H84" s="5"/>
      <c r="I84" s="5"/>
      <c r="J84" s="5"/>
    </row>
    <row r="85" spans="1:13" ht="14.4" customHeight="1" x14ac:dyDescent="0.3">
      <c r="A85" s="152" t="s">
        <v>23</v>
      </c>
      <c r="B85" s="152"/>
      <c r="C85" s="152"/>
      <c r="D85" s="152"/>
      <c r="E85" s="11"/>
      <c r="F85" s="5"/>
      <c r="G85" s="5"/>
      <c r="H85" s="5"/>
      <c r="I85" s="5"/>
      <c r="J85" s="5"/>
    </row>
    <row r="86" spans="1:13" x14ac:dyDescent="0.3">
      <c r="A86" s="3"/>
      <c r="B86" s="3"/>
      <c r="C86" s="3"/>
      <c r="D86" s="3"/>
      <c r="E86" s="3"/>
      <c r="F86" s="3"/>
      <c r="G86" s="3"/>
      <c r="H86" s="3"/>
      <c r="I86" s="3"/>
      <c r="K86" s="3"/>
      <c r="L86" s="3"/>
    </row>
    <row r="87" spans="1:13" x14ac:dyDescent="0.3">
      <c r="A87" s="3"/>
      <c r="B87" s="3"/>
      <c r="C87" s="3"/>
      <c r="D87" s="3"/>
      <c r="E87" s="3"/>
      <c r="F87" s="3"/>
      <c r="G87" s="3"/>
      <c r="H87" s="3"/>
      <c r="I87" s="3"/>
      <c r="K87" s="3"/>
      <c r="L87" s="3"/>
    </row>
    <row r="88" spans="1:13" s="104" customFormat="1" x14ac:dyDescent="0.3">
      <c r="A88" s="101" t="s">
        <v>76</v>
      </c>
      <c r="B88" s="102"/>
      <c r="C88" s="102"/>
      <c r="D88" s="102"/>
      <c r="E88" s="103"/>
      <c r="F88" s="103"/>
      <c r="G88" s="103"/>
      <c r="H88" s="103"/>
      <c r="I88" s="103"/>
      <c r="J88" s="103"/>
    </row>
    <row r="89" spans="1:13" s="104" customFormat="1" ht="14.4" customHeight="1" x14ac:dyDescent="0.3">
      <c r="A89" s="154" t="s">
        <v>77</v>
      </c>
      <c r="B89" s="154"/>
      <c r="C89" s="154"/>
      <c r="D89" s="154"/>
      <c r="E89" s="105"/>
      <c r="F89" s="103"/>
      <c r="G89" s="103"/>
      <c r="H89" s="103"/>
      <c r="I89" s="103"/>
      <c r="J89" s="103"/>
    </row>
    <row r="90" spans="1:13" x14ac:dyDescent="0.3">
      <c r="A90" s="3"/>
      <c r="B90" s="3"/>
      <c r="C90" s="3"/>
      <c r="D90" s="3"/>
      <c r="E90" s="3"/>
      <c r="F90" s="3"/>
      <c r="G90" s="3"/>
      <c r="H90" s="3"/>
      <c r="I90" s="3"/>
      <c r="K90" s="3"/>
      <c r="L90" s="3"/>
    </row>
    <row r="91" spans="1:13" x14ac:dyDescent="0.3">
      <c r="A91" s="3"/>
      <c r="B91" s="3"/>
      <c r="C91" s="3"/>
      <c r="D91" s="3"/>
      <c r="E91" s="3"/>
      <c r="F91" s="3"/>
      <c r="G91" s="3"/>
      <c r="H91" s="3"/>
      <c r="I91" s="3"/>
      <c r="K91" s="3"/>
      <c r="L91" s="3"/>
    </row>
    <row r="92" spans="1:13" x14ac:dyDescent="0.3">
      <c r="A92" s="3"/>
      <c r="B92" s="3"/>
      <c r="C92" s="3"/>
      <c r="D92" s="3"/>
      <c r="E92" s="3"/>
      <c r="F92" s="3"/>
      <c r="G92" s="3"/>
      <c r="H92" s="3"/>
      <c r="I92" s="3"/>
      <c r="K92" s="3"/>
      <c r="L92" s="3"/>
    </row>
    <row r="93" spans="1:13" x14ac:dyDescent="0.3">
      <c r="A93" s="3"/>
      <c r="B93" s="3"/>
      <c r="C93" s="3"/>
      <c r="D93" s="3"/>
      <c r="E93" s="3"/>
      <c r="F93" s="3"/>
      <c r="G93" s="3"/>
      <c r="H93" s="3"/>
      <c r="I93" s="3"/>
      <c r="K93" s="3"/>
      <c r="L93" s="3"/>
    </row>
  </sheetData>
  <mergeCells count="50">
    <mergeCell ref="F82:H82"/>
    <mergeCell ref="A85:D85"/>
    <mergeCell ref="A89:D89"/>
    <mergeCell ref="A76:D76"/>
    <mergeCell ref="A77:D77"/>
    <mergeCell ref="A79:C79"/>
    <mergeCell ref="A81:D81"/>
    <mergeCell ref="J81:L81"/>
    <mergeCell ref="B46:B49"/>
    <mergeCell ref="C49:D49"/>
    <mergeCell ref="G49:H49"/>
    <mergeCell ref="B73:D73"/>
    <mergeCell ref="F73:I73"/>
    <mergeCell ref="B50:B62"/>
    <mergeCell ref="C62:D62"/>
    <mergeCell ref="G62:H62"/>
    <mergeCell ref="B63:B72"/>
    <mergeCell ref="C72:D72"/>
    <mergeCell ref="G72:H72"/>
    <mergeCell ref="A8:A73"/>
    <mergeCell ref="B8:B17"/>
    <mergeCell ref="C17:D17"/>
    <mergeCell ref="G17:H17"/>
    <mergeCell ref="B18:B27"/>
    <mergeCell ref="C27:D27"/>
    <mergeCell ref="G27:H27"/>
    <mergeCell ref="B28:B37"/>
    <mergeCell ref="C37:D37"/>
    <mergeCell ref="G37:H37"/>
    <mergeCell ref="B38:B41"/>
    <mergeCell ref="C41:D41"/>
    <mergeCell ref="G41:H41"/>
    <mergeCell ref="B42:B45"/>
    <mergeCell ref="C45:D45"/>
    <mergeCell ref="G45:H45"/>
    <mergeCell ref="A2:L2"/>
    <mergeCell ref="K5:K6"/>
    <mergeCell ref="L5:L6"/>
    <mergeCell ref="D4:E4"/>
    <mergeCell ref="A3:L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ageMargins left="0.9055118110236221" right="0.31496062992125984" top="0.35433070866141736" bottom="0.35433070866141736" header="0" footer="0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workbookViewId="0">
      <selection activeCell="A4" sqref="A4:F4"/>
    </sheetView>
  </sheetViews>
  <sheetFormatPr defaultRowHeight="15.6" x14ac:dyDescent="0.3"/>
  <cols>
    <col min="1" max="1" width="16.33203125" style="34" customWidth="1"/>
    <col min="2" max="2" width="23.6640625" style="35" customWidth="1"/>
    <col min="3" max="3" width="17" style="35" customWidth="1"/>
    <col min="4" max="4" width="19.88671875" style="35" customWidth="1"/>
    <col min="5" max="5" width="21" style="35" customWidth="1"/>
    <col min="6" max="6" width="21.33203125" style="35" customWidth="1"/>
  </cols>
  <sheetData>
    <row r="1" spans="1:6" x14ac:dyDescent="0.3">
      <c r="A1" s="156" t="s">
        <v>1</v>
      </c>
      <c r="B1" s="156"/>
      <c r="C1" s="156"/>
      <c r="D1" s="156"/>
      <c r="E1" s="156"/>
      <c r="F1" s="156"/>
    </row>
    <row r="2" spans="1:6" x14ac:dyDescent="0.3">
      <c r="A2" s="163" t="s">
        <v>69</v>
      </c>
      <c r="B2" s="163"/>
      <c r="C2" s="163"/>
      <c r="D2" s="163"/>
      <c r="E2" s="163"/>
      <c r="F2" s="163"/>
    </row>
    <row r="3" spans="1:6" ht="40.799999999999997" customHeight="1" x14ac:dyDescent="0.3">
      <c r="A3" s="164" t="s">
        <v>72</v>
      </c>
      <c r="B3" s="164"/>
      <c r="C3" s="164"/>
      <c r="D3" s="164"/>
      <c r="E3" s="164"/>
      <c r="F3" s="164"/>
    </row>
    <row r="4" spans="1:6" s="37" customFormat="1" ht="31.2" customHeight="1" x14ac:dyDescent="0.3">
      <c r="A4" s="163" t="s">
        <v>70</v>
      </c>
      <c r="B4" s="163"/>
      <c r="C4" s="163"/>
      <c r="D4" s="163"/>
      <c r="E4" s="163"/>
      <c r="F4" s="163"/>
    </row>
    <row r="5" spans="1:6" s="37" customFormat="1" ht="22.2" customHeight="1" x14ac:dyDescent="0.3">
      <c r="A5" s="38"/>
      <c r="B5" s="39"/>
      <c r="C5" s="39"/>
      <c r="D5" s="39"/>
      <c r="E5" s="39"/>
      <c r="F5" s="39"/>
    </row>
    <row r="6" spans="1:6" s="37" customFormat="1" ht="22.8" customHeight="1" x14ac:dyDescent="0.3">
      <c r="A6" s="157" t="s">
        <v>25</v>
      </c>
      <c r="B6" s="159" t="s">
        <v>71</v>
      </c>
      <c r="C6" s="160"/>
      <c r="D6" s="160"/>
      <c r="E6" s="161"/>
      <c r="F6" s="162" t="s">
        <v>6</v>
      </c>
    </row>
    <row r="7" spans="1:6" s="37" customFormat="1" ht="26.4" customHeight="1" x14ac:dyDescent="0.3">
      <c r="A7" s="158"/>
      <c r="B7" s="40" t="s">
        <v>2</v>
      </c>
      <c r="C7" s="40" t="s">
        <v>3</v>
      </c>
      <c r="D7" s="40" t="s">
        <v>4</v>
      </c>
      <c r="E7" s="40" t="s">
        <v>5</v>
      </c>
      <c r="F7" s="158"/>
    </row>
    <row r="8" spans="1:6" s="37" customFormat="1" ht="31.2" customHeight="1" x14ac:dyDescent="0.3">
      <c r="A8" s="41" t="s">
        <v>63</v>
      </c>
      <c r="B8" s="42">
        <v>0</v>
      </c>
      <c r="C8" s="42">
        <v>100</v>
      </c>
      <c r="D8" s="42">
        <v>100</v>
      </c>
      <c r="E8" s="42">
        <v>122</v>
      </c>
      <c r="F8" s="42">
        <f>B8+C8+D8+E8</f>
        <v>322</v>
      </c>
    </row>
    <row r="9" spans="1:6" s="37" customFormat="1" ht="27.6" customHeight="1" x14ac:dyDescent="0.3">
      <c r="A9" s="10"/>
      <c r="B9" s="10"/>
      <c r="C9" s="10"/>
      <c r="D9" s="10"/>
      <c r="E9" s="10"/>
      <c r="F9" s="10"/>
    </row>
    <row r="10" spans="1:6" x14ac:dyDescent="0.3">
      <c r="A10" s="10"/>
      <c r="B10" s="10"/>
      <c r="C10" s="10"/>
      <c r="D10" s="10"/>
      <c r="E10" s="10"/>
      <c r="F10" s="9"/>
    </row>
    <row r="11" spans="1:6" ht="21.6" customHeight="1" x14ac:dyDescent="0.3">
      <c r="A11" s="155" t="s">
        <v>17</v>
      </c>
      <c r="B11" s="155"/>
      <c r="C11" s="155"/>
      <c r="D11" s="155"/>
      <c r="E11" s="31" t="s">
        <v>18</v>
      </c>
      <c r="F11" s="31"/>
    </row>
    <row r="12" spans="1:6" ht="14.4" x14ac:dyDescent="0.3">
      <c r="A12" s="155" t="s">
        <v>19</v>
      </c>
      <c r="B12" s="155"/>
      <c r="C12" s="155"/>
      <c r="D12" s="155"/>
      <c r="E12" s="31" t="s">
        <v>26</v>
      </c>
      <c r="F12" s="31"/>
    </row>
    <row r="13" spans="1:6" ht="14.4" x14ac:dyDescent="0.3">
      <c r="A13" s="31"/>
      <c r="B13" s="31"/>
      <c r="C13" s="31"/>
      <c r="D13" s="31"/>
      <c r="E13" s="31"/>
      <c r="F13" s="31"/>
    </row>
    <row r="14" spans="1:6" ht="14.4" x14ac:dyDescent="0.3">
      <c r="A14" s="155" t="s">
        <v>20</v>
      </c>
      <c r="B14" s="155"/>
      <c r="C14" s="155"/>
      <c r="D14" s="31"/>
      <c r="E14" s="31" t="s">
        <v>21</v>
      </c>
      <c r="F14" s="31"/>
    </row>
    <row r="15" spans="1:6" ht="14.4" x14ac:dyDescent="0.3">
      <c r="A15" s="31"/>
      <c r="B15" s="31"/>
      <c r="C15" s="31"/>
      <c r="D15" s="31"/>
      <c r="E15" s="5"/>
      <c r="F15" s="6"/>
    </row>
    <row r="16" spans="1:6" ht="27.6" customHeight="1" x14ac:dyDescent="0.3">
      <c r="A16" s="152" t="s">
        <v>28</v>
      </c>
      <c r="B16" s="152"/>
      <c r="C16" s="152"/>
      <c r="D16" s="29"/>
      <c r="E16" s="3"/>
      <c r="F16" s="36" t="s">
        <v>27</v>
      </c>
    </row>
    <row r="17" spans="1:6" ht="14.4" x14ac:dyDescent="0.3">
      <c r="A17" s="33"/>
      <c r="B17" s="33"/>
      <c r="C17" s="27"/>
      <c r="D17" s="27"/>
      <c r="E17" s="1"/>
      <c r="F17" s="30"/>
    </row>
    <row r="18" spans="1:6" ht="11.4" customHeight="1" x14ac:dyDescent="0.3">
      <c r="A18" s="33"/>
      <c r="B18" s="33"/>
      <c r="C18" s="27"/>
      <c r="D18" s="27"/>
      <c r="E18" s="1"/>
      <c r="F18" s="32"/>
    </row>
    <row r="19" spans="1:6" ht="14.4" customHeight="1" x14ac:dyDescent="0.3">
      <c r="A19" s="28" t="s">
        <v>22</v>
      </c>
      <c r="B19" s="28"/>
      <c r="C19" s="28"/>
      <c r="D19" s="28"/>
      <c r="E19" s="5"/>
      <c r="F19" s="5"/>
    </row>
    <row r="20" spans="1:6" ht="14.4" x14ac:dyDescent="0.3">
      <c r="A20" s="152" t="s">
        <v>23</v>
      </c>
      <c r="B20" s="152"/>
      <c r="C20" s="152"/>
      <c r="D20" s="29"/>
      <c r="E20" s="11"/>
      <c r="F20" s="5"/>
    </row>
    <row r="23" spans="1:6" ht="14.4" customHeight="1" x14ac:dyDescent="0.3"/>
    <row r="26" spans="1:6" ht="14.4" customHeight="1" x14ac:dyDescent="0.3"/>
    <row r="27" spans="1:6" ht="23.4" customHeight="1" x14ac:dyDescent="0.3"/>
    <row r="29" spans="1:6" ht="14.4" customHeight="1" x14ac:dyDescent="0.3"/>
  </sheetData>
  <mergeCells count="12">
    <mergeCell ref="A14:C14"/>
    <mergeCell ref="A16:C16"/>
    <mergeCell ref="A20:C20"/>
    <mergeCell ref="A1:F1"/>
    <mergeCell ref="A6:A7"/>
    <mergeCell ref="B6:E6"/>
    <mergeCell ref="F6:F7"/>
    <mergeCell ref="A11:D11"/>
    <mergeCell ref="A2:F2"/>
    <mergeCell ref="A3:F3"/>
    <mergeCell ref="A4:F4"/>
    <mergeCell ref="A12:D12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2026-01-23T12:03:57Z</cp:lastPrinted>
  <dcterms:created xsi:type="dcterms:W3CDTF">2019-10-11T07:43:52Z</dcterms:created>
  <dcterms:modified xsi:type="dcterms:W3CDTF">2026-01-23T14:06:12Z</dcterms:modified>
</cp:coreProperties>
</file>