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4B897420-A190-4C06-9522-4415C4316BA8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1_17-10-26" sheetId="5" r:id="rId1"/>
    <sheet name="ПРИЛ2_17-10-26" sheetId="17" r:id="rId2"/>
    <sheet name="ПРИЛ3_17-10-26" sheetId="14" r:id="rId3"/>
  </sheets>
  <definedNames>
    <definedName name="_xlnm._FilterDatabase" localSheetId="0" hidden="1">'ПРИЛ1_17-10-26'!$A$3:$I$44</definedName>
    <definedName name="_xlnm._FilterDatabase" localSheetId="1" hidden="1">'ПРИЛ2_17-10-26'!$A$3:$G$25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5" l="1"/>
  <c r="L4" i="5" s="1"/>
  <c r="D44" i="17"/>
  <c r="D43" i="17"/>
  <c r="G42" i="17"/>
  <c r="H42" i="17" s="1"/>
  <c r="G41" i="17"/>
  <c r="H41" i="17" s="1"/>
  <c r="D40" i="17"/>
  <c r="G39" i="17"/>
  <c r="H39" i="17" s="1"/>
  <c r="G38" i="17"/>
  <c r="H38" i="17" s="1"/>
  <c r="G37" i="17"/>
  <c r="H37" i="17" s="1"/>
  <c r="G36" i="17"/>
  <c r="H36" i="17" s="1"/>
  <c r="D35" i="17"/>
  <c r="H34" i="17"/>
  <c r="G34" i="17"/>
  <c r="G33" i="17"/>
  <c r="H33" i="17" s="1"/>
  <c r="G32" i="17"/>
  <c r="H32" i="17" s="1"/>
  <c r="G31" i="17"/>
  <c r="H31" i="17" s="1"/>
  <c r="G30" i="17"/>
  <c r="D29" i="17"/>
  <c r="G28" i="17"/>
  <c r="H28" i="17" s="1"/>
  <c r="G27" i="17"/>
  <c r="G29" i="17" s="1"/>
  <c r="D26" i="17"/>
  <c r="G25" i="17"/>
  <c r="H25" i="17" s="1"/>
  <c r="G24" i="17"/>
  <c r="D23" i="17"/>
  <c r="G22" i="17"/>
  <c r="H22" i="17" s="1"/>
  <c r="G21" i="17"/>
  <c r="H21" i="17" s="1"/>
  <c r="G20" i="17"/>
  <c r="H20" i="17" s="1"/>
  <c r="G19" i="17"/>
  <c r="D18" i="17"/>
  <c r="G17" i="17"/>
  <c r="H17" i="17" s="1"/>
  <c r="G16" i="17"/>
  <c r="H16" i="17" s="1"/>
  <c r="G15" i="17"/>
  <c r="H15" i="17" s="1"/>
  <c r="G14" i="17"/>
  <c r="H14" i="17" s="1"/>
  <c r="G13" i="17"/>
  <c r="H13" i="17" s="1"/>
  <c r="G12" i="17"/>
  <c r="G11" i="17"/>
  <c r="H11" i="17" s="1"/>
  <c r="D10" i="17"/>
  <c r="G9" i="17"/>
  <c r="H9" i="17" s="1"/>
  <c r="G8" i="17"/>
  <c r="H8" i="17" s="1"/>
  <c r="G7" i="17"/>
  <c r="H7" i="17" s="1"/>
  <c r="H6" i="17"/>
  <c r="G6" i="17"/>
  <c r="G5" i="17"/>
  <c r="H5" i="17" s="1"/>
  <c r="G4" i="17"/>
  <c r="F42" i="5"/>
  <c r="F41" i="5"/>
  <c r="F39" i="5"/>
  <c r="F38" i="5"/>
  <c r="F37" i="5"/>
  <c r="F36" i="5"/>
  <c r="F34" i="5"/>
  <c r="F33" i="5"/>
  <c r="F32" i="5"/>
  <c r="F31" i="5"/>
  <c r="F30" i="5"/>
  <c r="F28" i="5"/>
  <c r="F27" i="5"/>
  <c r="F25" i="5"/>
  <c r="F24" i="5"/>
  <c r="F22" i="5"/>
  <c r="F21" i="5"/>
  <c r="F20" i="5"/>
  <c r="F19" i="5"/>
  <c r="F17" i="5"/>
  <c r="F16" i="5"/>
  <c r="F15" i="5"/>
  <c r="F14" i="5"/>
  <c r="F13" i="5"/>
  <c r="F12" i="5"/>
  <c r="F11" i="5"/>
  <c r="F5" i="5"/>
  <c r="F6" i="5"/>
  <c r="F7" i="5"/>
  <c r="F8" i="5"/>
  <c r="F9" i="5"/>
  <c r="F4" i="5"/>
  <c r="G18" i="17" l="1"/>
  <c r="G26" i="17"/>
  <c r="H27" i="17"/>
  <c r="G35" i="17"/>
  <c r="G10" i="17"/>
  <c r="G23" i="17"/>
  <c r="H29" i="17"/>
  <c r="H30" i="17"/>
  <c r="H35" i="17" s="1"/>
  <c r="H40" i="17"/>
  <c r="H19" i="17"/>
  <c r="H23" i="17" s="1"/>
  <c r="H43" i="17"/>
  <c r="H4" i="17"/>
  <c r="H10" i="17" s="1"/>
  <c r="G40" i="17"/>
  <c r="H12" i="17"/>
  <c r="H18" i="17" s="1"/>
  <c r="H24" i="17"/>
  <c r="H26" i="17" s="1"/>
  <c r="G43" i="17"/>
  <c r="H44" i="17" l="1"/>
  <c r="G44" i="17"/>
  <c r="G42" i="5"/>
  <c r="H42" i="5" s="1"/>
  <c r="G41" i="5"/>
  <c r="G39" i="5"/>
  <c r="H39" i="5" s="1"/>
  <c r="G38" i="5"/>
  <c r="H38" i="5" s="1"/>
  <c r="G37" i="5"/>
  <c r="H37" i="5" s="1"/>
  <c r="G36" i="5"/>
  <c r="H36" i="5" s="1"/>
  <c r="H40" i="5" s="1"/>
  <c r="G34" i="5"/>
  <c r="H34" i="5" s="1"/>
  <c r="G33" i="5"/>
  <c r="H33" i="5" s="1"/>
  <c r="G32" i="5"/>
  <c r="H32" i="5" s="1"/>
  <c r="G31" i="5"/>
  <c r="H31" i="5" s="1"/>
  <c r="G30" i="5"/>
  <c r="H30" i="5" s="1"/>
  <c r="G28" i="5"/>
  <c r="G27" i="5"/>
  <c r="H27" i="5" s="1"/>
  <c r="G25" i="5"/>
  <c r="H25" i="5" s="1"/>
  <c r="G24" i="5"/>
  <c r="H24" i="5" s="1"/>
  <c r="G22" i="5"/>
  <c r="H22" i="5" s="1"/>
  <c r="G21" i="5"/>
  <c r="H21" i="5" s="1"/>
  <c r="G20" i="5"/>
  <c r="H20" i="5" s="1"/>
  <c r="G19" i="5"/>
  <c r="H19" i="5" s="1"/>
  <c r="H23" i="5" s="1"/>
  <c r="G17" i="5"/>
  <c r="H17" i="5" s="1"/>
  <c r="G16" i="5"/>
  <c r="H16" i="5" s="1"/>
  <c r="G15" i="5"/>
  <c r="H15" i="5" s="1"/>
  <c r="G14" i="5"/>
  <c r="H14" i="5" s="1"/>
  <c r="G13" i="5"/>
  <c r="H13" i="5" s="1"/>
  <c r="G12" i="5"/>
  <c r="H12" i="5" s="1"/>
  <c r="G11" i="5"/>
  <c r="H11" i="5" s="1"/>
  <c r="H18" i="5" s="1"/>
  <c r="G5" i="5"/>
  <c r="H5" i="5" s="1"/>
  <c r="G6" i="5"/>
  <c r="H6" i="5" s="1"/>
  <c r="G7" i="5"/>
  <c r="H7" i="5" s="1"/>
  <c r="G8" i="5"/>
  <c r="H8" i="5" s="1"/>
  <c r="G9" i="5"/>
  <c r="H9" i="5" s="1"/>
  <c r="G4" i="5"/>
  <c r="H4" i="5" s="1"/>
  <c r="D43" i="5"/>
  <c r="D40" i="5"/>
  <c r="D35" i="5"/>
  <c r="D29" i="5"/>
  <c r="D26" i="5"/>
  <c r="D23" i="5"/>
  <c r="D18" i="5"/>
  <c r="D10" i="5"/>
  <c r="G29" i="5" l="1"/>
  <c r="H28" i="5"/>
  <c r="G43" i="5"/>
  <c r="H41" i="5"/>
  <c r="H43" i="5" s="1"/>
  <c r="H29" i="5"/>
  <c r="H35" i="5"/>
  <c r="H10" i="5"/>
  <c r="H44" i="5"/>
  <c r="H26" i="5"/>
  <c r="I4" i="17"/>
  <c r="E44" i="17"/>
  <c r="G18" i="5"/>
  <c r="G26" i="5"/>
  <c r="G23" i="5"/>
  <c r="G35" i="5"/>
  <c r="G40" i="5"/>
  <c r="G10" i="5"/>
  <c r="D44" i="5"/>
  <c r="J4" i="5" l="1"/>
  <c r="G44" i="5"/>
  <c r="I4" i="5" l="1"/>
  <c r="E44" i="5"/>
  <c r="H8" i="14" l="1"/>
  <c r="I9" i="14" l="1"/>
</calcChain>
</file>

<file path=xl/sharedStrings.xml><?xml version="1.0" encoding="utf-8"?>
<sst xmlns="http://schemas.openxmlformats.org/spreadsheetml/2006/main" count="199" uniqueCount="57">
  <si>
    <t>Дървесен вид</t>
  </si>
  <si>
    <t>Сортимент</t>
  </si>
  <si>
    <t>Отдел,
подотдел,
ДГС/ДЛС</t>
  </si>
  <si>
    <t>бк</t>
  </si>
  <si>
    <t>здб</t>
  </si>
  <si>
    <t>гбр</t>
  </si>
  <si>
    <t>кл</t>
  </si>
  <si>
    <t>Трупи за бичене 18-29 см</t>
  </si>
  <si>
    <t>Трупи за бичене над 30 см</t>
  </si>
  <si>
    <t>Общо за подотдела</t>
  </si>
  <si>
    <t>ОЗМ</t>
  </si>
  <si>
    <t>Приложение №3 към Договор № ….........................</t>
  </si>
  <si>
    <t>Обект</t>
  </si>
  <si>
    <t>ТП ДГС, ДЛС</t>
  </si>
  <si>
    <t>Общо</t>
  </si>
  <si>
    <t>I-во</t>
  </si>
  <si>
    <t>II-ро</t>
  </si>
  <si>
    <t>III-то</t>
  </si>
  <si>
    <t>IV-то</t>
  </si>
  <si>
    <t>Месец 2025г. / пл.куб.м</t>
  </si>
  <si>
    <t>ДГС Омуртаг</t>
  </si>
  <si>
    <t>Прогнозно количество дървесина пл.куб.м.</t>
  </si>
  <si>
    <t>бб</t>
  </si>
  <si>
    <t>чб</t>
  </si>
  <si>
    <t>124-e</t>
  </si>
  <si>
    <t>124-ж</t>
  </si>
  <si>
    <t>Начална цена €./пл.м3 без ДДС</t>
  </si>
  <si>
    <t>Начална обща цена, €. без ДДС</t>
  </si>
  <si>
    <t>Гаранция 
за участие,
€</t>
  </si>
  <si>
    <t>Стъпка на наддаване, €</t>
  </si>
  <si>
    <t>Достигната цена €./пл.м3 без ДДС</t>
  </si>
  <si>
    <t>Достигната обща цена, €. без ДДС</t>
  </si>
  <si>
    <t>Гаранция 
за изпълнение,
€</t>
  </si>
  <si>
    <t>График за изпълнение  по тримесечия през 2026 год.</t>
  </si>
  <si>
    <t>Обект № 17-10-26</t>
  </si>
  <si>
    <t>ПРИЛОЖЕНИЕ № 2
ДОСТИГНАТИ ЦЕНИ ЗА ПРОДАЖБА НА ПРОГНОЗНО КОЛИЧЕСТВО ДОБИТА ДЪРВЕСИНА
ОБЕКТ № 17-10-26</t>
  </si>
  <si>
    <t>Всичко за обект №17-10-26</t>
  </si>
  <si>
    <t>242-в</t>
  </si>
  <si>
    <t>Трупи за бичене над 50 см</t>
  </si>
  <si>
    <t>цр</t>
  </si>
  <si>
    <t>318-д</t>
  </si>
  <si>
    <t>бл</t>
  </si>
  <si>
    <t>319-к</t>
  </si>
  <si>
    <t>трпл</t>
  </si>
  <si>
    <t>чдб</t>
  </si>
  <si>
    <t>321-б</t>
  </si>
  <si>
    <t>324-г</t>
  </si>
  <si>
    <t>324-д</t>
  </si>
  <si>
    <t>17-10-26</t>
  </si>
  <si>
    <t>Начална цена лв./пл.м3 без ДДС</t>
  </si>
  <si>
    <t>Начална обща цена, лв. без ДДС</t>
  </si>
  <si>
    <t>Гаранция 
за участие,
лв</t>
  </si>
  <si>
    <t>Стъпка на наддаване, лв</t>
  </si>
  <si>
    <t>ПРИЛОЖЕНИЕ № 1
НАЧАЛНИ ЦЕНИ ЗА ПРОДАЖБА НА ПРОГНОЗНО КОЛИЧЕСТВО ДОБИТА ДЪРВЕСИНА
ОБЕКТ № 17-10-26</t>
  </si>
  <si>
    <t>Гаранция 
за изпълнение,
лв</t>
  </si>
  <si>
    <t>Достигната обща цена, лв. без ДДС</t>
  </si>
  <si>
    <t>Достигната цена лв./пл.м3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</si>
</sst>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52">
    <xf numFmtId="0" fontId="0" fillId="0" borderId="0" xfId="0"/>
    <xf numFmtId="0" fontId="3" fillId="0" borderId="0" xfId="0" applyFont="1"/>
    <xf numFmtId="2" fontId="3" fillId="0" borderId="1" xfId="0" applyNumberFormat="1" applyFont="1" applyBorder="1"/>
    <xf numFmtId="0" fontId="3" fillId="0" borderId="1" xfId="0" applyFont="1" applyBorder="1"/>
    <xf numFmtId="0" fontId="4" fillId="0" borderId="1" xfId="0" applyFont="1" applyBorder="1"/>
    <xf numFmtId="2" fontId="4" fillId="0" borderId="1" xfId="0" applyNumberFormat="1" applyFont="1" applyBorder="1"/>
    <xf numFmtId="2" fontId="3" fillId="0" borderId="0" xfId="0" applyNumberFormat="1" applyFont="1"/>
    <xf numFmtId="0" fontId="4" fillId="2" borderId="1" xfId="0" applyFont="1" applyFill="1" applyBorder="1"/>
    <xf numFmtId="2" fontId="4" fillId="2" borderId="1" xfId="0" applyNumberFormat="1" applyFont="1" applyFill="1" applyBorder="1"/>
    <xf numFmtId="0" fontId="5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2" xfId="0" applyNumberFormat="1" applyFont="1" applyBorder="1"/>
    <xf numFmtId="0" fontId="3" fillId="0" borderId="1" xfId="0" applyFont="1" applyBorder="1" applyAlignment="1">
      <alignment vertical="center"/>
    </xf>
    <xf numFmtId="0" fontId="3" fillId="3" borderId="1" xfId="0" applyFont="1" applyFill="1" applyBorder="1"/>
    <xf numFmtId="0" fontId="3" fillId="0" borderId="1" xfId="0" applyFont="1" applyBorder="1" applyAlignment="1">
      <alignment horizontal="left"/>
    </xf>
    <xf numFmtId="49" fontId="7" fillId="0" borderId="7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</cellXfs>
  <cellStyles count="4">
    <cellStyle name="Normal_Sheet1" xfId="2" xr:uid="{00000000-0005-0000-0000-000000000000}"/>
    <cellStyle name="Нормален" xfId="0" builtinId="0"/>
    <cellStyle name="Нормален 2" xfId="3" xr:uid="{00000000-0005-0000-0000-000002000000}"/>
    <cellStyle name="Нормален 2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4"/>
  <sheetViews>
    <sheetView tabSelected="1" topLeftCell="A10" zoomScale="110" zoomScaleNormal="110" workbookViewId="0">
      <selection activeCell="L4" sqref="L4:L43"/>
    </sheetView>
  </sheetViews>
  <sheetFormatPr defaultColWidth="9.1796875" defaultRowHeight="13" x14ac:dyDescent="0.3"/>
  <cols>
    <col min="1" max="1" width="11" style="1" customWidth="1"/>
    <col min="2" max="2" width="10" style="1" customWidth="1"/>
    <col min="3" max="3" width="24.54296875" style="1" customWidth="1"/>
    <col min="4" max="10" width="12.1796875" style="1" customWidth="1"/>
    <col min="11" max="11" width="11.26953125" style="1" customWidth="1"/>
    <col min="12" max="12" width="11.1796875" style="1" customWidth="1"/>
    <col min="13" max="13" width="8.81640625" style="1"/>
    <col min="14" max="16384" width="9.1796875" style="1"/>
  </cols>
  <sheetData>
    <row r="1" spans="1:12" ht="46.9" customHeight="1" x14ac:dyDescent="0.3">
      <c r="A1" s="25" t="s">
        <v>53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3" spans="1:12" ht="58.5" customHeight="1" x14ac:dyDescent="0.3">
      <c r="A3" s="16" t="s">
        <v>2</v>
      </c>
      <c r="B3" s="16" t="s">
        <v>0</v>
      </c>
      <c r="C3" s="16" t="s">
        <v>1</v>
      </c>
      <c r="D3" s="17" t="s">
        <v>21</v>
      </c>
      <c r="E3" s="17" t="s">
        <v>26</v>
      </c>
      <c r="F3" s="17" t="s">
        <v>49</v>
      </c>
      <c r="G3" s="17" t="s">
        <v>27</v>
      </c>
      <c r="H3" s="17" t="s">
        <v>50</v>
      </c>
      <c r="I3" s="16" t="s">
        <v>28</v>
      </c>
      <c r="J3" s="16" t="s">
        <v>51</v>
      </c>
      <c r="K3" s="18" t="s">
        <v>29</v>
      </c>
      <c r="L3" s="18" t="s">
        <v>52</v>
      </c>
    </row>
    <row r="4" spans="1:12" x14ac:dyDescent="0.3">
      <c r="A4" s="39" t="s">
        <v>25</v>
      </c>
      <c r="B4" s="22" t="s">
        <v>22</v>
      </c>
      <c r="C4" s="3" t="s">
        <v>7</v>
      </c>
      <c r="D4" s="3">
        <v>38</v>
      </c>
      <c r="E4" s="2">
        <v>56</v>
      </c>
      <c r="F4" s="19">
        <f>E4*1.95583</f>
        <v>109.52647999999999</v>
      </c>
      <c r="G4" s="19">
        <f>D4*E4</f>
        <v>2128</v>
      </c>
      <c r="H4" s="19">
        <f>G4*1.95583</f>
        <v>4162.0062399999997</v>
      </c>
      <c r="I4" s="31">
        <f>G44*0.05</f>
        <v>2795.15</v>
      </c>
      <c r="J4" s="31">
        <f>H44*0.05</f>
        <v>5466.8382245000003</v>
      </c>
      <c r="K4" s="49">
        <f>ROUND(G44*0.01,0)</f>
        <v>559</v>
      </c>
      <c r="L4" s="24">
        <f>K4*1.95583</f>
        <v>1093.30897</v>
      </c>
    </row>
    <row r="5" spans="1:12" x14ac:dyDescent="0.3">
      <c r="A5" s="40"/>
      <c r="B5" s="22" t="s">
        <v>23</v>
      </c>
      <c r="C5" s="3" t="s">
        <v>8</v>
      </c>
      <c r="D5" s="3">
        <v>27</v>
      </c>
      <c r="E5" s="2">
        <v>62</v>
      </c>
      <c r="F5" s="19">
        <f t="shared" ref="F5:F9" si="0">E5*1.95583</f>
        <v>121.26146</v>
      </c>
      <c r="G5" s="19">
        <f t="shared" ref="G5:G9" si="1">D5*E5</f>
        <v>1674</v>
      </c>
      <c r="H5" s="19">
        <f t="shared" ref="H5:H9" si="2">G5*1.95583</f>
        <v>3274.05942</v>
      </c>
      <c r="I5" s="32"/>
      <c r="J5" s="32"/>
      <c r="K5" s="50"/>
      <c r="L5" s="24"/>
    </row>
    <row r="6" spans="1:12" x14ac:dyDescent="0.3">
      <c r="A6" s="40"/>
      <c r="B6" s="22" t="s">
        <v>23</v>
      </c>
      <c r="C6" s="3" t="s">
        <v>7</v>
      </c>
      <c r="D6" s="3">
        <v>174</v>
      </c>
      <c r="E6" s="2">
        <v>51</v>
      </c>
      <c r="F6" s="19">
        <f t="shared" si="0"/>
        <v>99.747329999999991</v>
      </c>
      <c r="G6" s="19">
        <f t="shared" si="1"/>
        <v>8874</v>
      </c>
      <c r="H6" s="19">
        <f t="shared" si="2"/>
        <v>17356.03542</v>
      </c>
      <c r="I6" s="32"/>
      <c r="J6" s="32"/>
      <c r="K6" s="50"/>
      <c r="L6" s="24"/>
    </row>
    <row r="7" spans="1:12" x14ac:dyDescent="0.3">
      <c r="A7" s="40"/>
      <c r="B7" s="22" t="s">
        <v>3</v>
      </c>
      <c r="C7" s="3" t="s">
        <v>7</v>
      </c>
      <c r="D7" s="3">
        <v>4</v>
      </c>
      <c r="E7" s="2">
        <v>62</v>
      </c>
      <c r="F7" s="19">
        <f t="shared" si="0"/>
        <v>121.26146</v>
      </c>
      <c r="G7" s="19">
        <f t="shared" si="1"/>
        <v>248</v>
      </c>
      <c r="H7" s="19">
        <f t="shared" si="2"/>
        <v>485.04584</v>
      </c>
      <c r="I7" s="32"/>
      <c r="J7" s="32"/>
      <c r="K7" s="50"/>
      <c r="L7" s="24"/>
    </row>
    <row r="8" spans="1:12" x14ac:dyDescent="0.3">
      <c r="A8" s="40"/>
      <c r="B8" s="22" t="s">
        <v>5</v>
      </c>
      <c r="C8" s="3" t="s">
        <v>7</v>
      </c>
      <c r="D8" s="3">
        <v>10</v>
      </c>
      <c r="E8" s="2">
        <v>62</v>
      </c>
      <c r="F8" s="19">
        <f t="shared" si="0"/>
        <v>121.26146</v>
      </c>
      <c r="G8" s="19">
        <f t="shared" si="1"/>
        <v>620</v>
      </c>
      <c r="H8" s="19">
        <f t="shared" si="2"/>
        <v>1212.6145999999999</v>
      </c>
      <c r="I8" s="32"/>
      <c r="J8" s="32"/>
      <c r="K8" s="50"/>
      <c r="L8" s="24"/>
    </row>
    <row r="9" spans="1:12" x14ac:dyDescent="0.3">
      <c r="A9" s="40"/>
      <c r="B9" s="22" t="s">
        <v>6</v>
      </c>
      <c r="C9" s="3" t="s">
        <v>7</v>
      </c>
      <c r="D9" s="3">
        <v>1</v>
      </c>
      <c r="E9" s="2">
        <v>51</v>
      </c>
      <c r="F9" s="19">
        <f t="shared" si="0"/>
        <v>99.747329999999991</v>
      </c>
      <c r="G9" s="19">
        <f t="shared" si="1"/>
        <v>51</v>
      </c>
      <c r="H9" s="19">
        <f t="shared" si="2"/>
        <v>99.747329999999991</v>
      </c>
      <c r="I9" s="32"/>
      <c r="J9" s="32"/>
      <c r="K9" s="50"/>
      <c r="L9" s="24"/>
    </row>
    <row r="10" spans="1:12" x14ac:dyDescent="0.3">
      <c r="A10" s="41"/>
      <c r="B10" s="37" t="s">
        <v>9</v>
      </c>
      <c r="C10" s="38"/>
      <c r="D10" s="7">
        <f>SUM(D4:D9)</f>
        <v>254</v>
      </c>
      <c r="E10" s="7"/>
      <c r="F10" s="7"/>
      <c r="G10" s="8">
        <f t="shared" ref="G10:H10" si="3">SUM(G4:G9)</f>
        <v>13595</v>
      </c>
      <c r="H10" s="8">
        <f t="shared" si="3"/>
        <v>26589.508849999998</v>
      </c>
      <c r="I10" s="32"/>
      <c r="J10" s="32"/>
      <c r="K10" s="50"/>
      <c r="L10" s="24"/>
    </row>
    <row r="11" spans="1:12" x14ac:dyDescent="0.3">
      <c r="A11" s="36" t="s">
        <v>24</v>
      </c>
      <c r="B11" s="22" t="s">
        <v>22</v>
      </c>
      <c r="C11" s="3" t="s">
        <v>8</v>
      </c>
      <c r="D11" s="3">
        <v>21</v>
      </c>
      <c r="E11" s="2">
        <v>62</v>
      </c>
      <c r="F11" s="19">
        <f t="shared" ref="F11:F17" si="4">E11*1.95583</f>
        <v>121.26146</v>
      </c>
      <c r="G11" s="19">
        <f t="shared" ref="G11:G17" si="5">D11*E11</f>
        <v>1302</v>
      </c>
      <c r="H11" s="19">
        <f t="shared" ref="H11:H17" si="6">G11*1.95583</f>
        <v>2546.4906599999999</v>
      </c>
      <c r="I11" s="32"/>
      <c r="J11" s="32"/>
      <c r="K11" s="50"/>
      <c r="L11" s="24"/>
    </row>
    <row r="12" spans="1:12" x14ac:dyDescent="0.3">
      <c r="A12" s="36"/>
      <c r="B12" s="22" t="s">
        <v>22</v>
      </c>
      <c r="C12" s="3" t="s">
        <v>7</v>
      </c>
      <c r="D12" s="3">
        <v>81</v>
      </c>
      <c r="E12" s="2">
        <v>56</v>
      </c>
      <c r="F12" s="19">
        <f t="shared" si="4"/>
        <v>109.52647999999999</v>
      </c>
      <c r="G12" s="19">
        <f t="shared" si="5"/>
        <v>4536</v>
      </c>
      <c r="H12" s="19">
        <f t="shared" si="6"/>
        <v>8871.6448799999998</v>
      </c>
      <c r="I12" s="32"/>
      <c r="J12" s="32"/>
      <c r="K12" s="50"/>
      <c r="L12" s="24"/>
    </row>
    <row r="13" spans="1:12" x14ac:dyDescent="0.3">
      <c r="A13" s="36"/>
      <c r="B13" s="22" t="s">
        <v>23</v>
      </c>
      <c r="C13" s="3" t="s">
        <v>8</v>
      </c>
      <c r="D13" s="3">
        <v>18</v>
      </c>
      <c r="E13" s="2">
        <v>62</v>
      </c>
      <c r="F13" s="19">
        <f t="shared" si="4"/>
        <v>121.26146</v>
      </c>
      <c r="G13" s="19">
        <f t="shared" si="5"/>
        <v>1116</v>
      </c>
      <c r="H13" s="19">
        <f t="shared" si="6"/>
        <v>2182.7062799999999</v>
      </c>
      <c r="I13" s="32"/>
      <c r="J13" s="32"/>
      <c r="K13" s="50"/>
      <c r="L13" s="24"/>
    </row>
    <row r="14" spans="1:12" x14ac:dyDescent="0.3">
      <c r="A14" s="36"/>
      <c r="B14" s="22" t="s">
        <v>23</v>
      </c>
      <c r="C14" s="3" t="s">
        <v>7</v>
      </c>
      <c r="D14" s="3">
        <v>123</v>
      </c>
      <c r="E14" s="2">
        <v>51</v>
      </c>
      <c r="F14" s="19">
        <f t="shared" si="4"/>
        <v>99.747329999999991</v>
      </c>
      <c r="G14" s="19">
        <f t="shared" si="5"/>
        <v>6273</v>
      </c>
      <c r="H14" s="19">
        <f t="shared" si="6"/>
        <v>12268.92159</v>
      </c>
      <c r="I14" s="32"/>
      <c r="J14" s="32"/>
      <c r="K14" s="50"/>
      <c r="L14" s="24"/>
    </row>
    <row r="15" spans="1:12" x14ac:dyDescent="0.3">
      <c r="A15" s="36"/>
      <c r="B15" s="22" t="s">
        <v>23</v>
      </c>
      <c r="C15" s="3" t="s">
        <v>10</v>
      </c>
      <c r="D15" s="3">
        <v>103</v>
      </c>
      <c r="E15" s="2">
        <v>44</v>
      </c>
      <c r="F15" s="19">
        <f t="shared" si="4"/>
        <v>86.056519999999992</v>
      </c>
      <c r="G15" s="19">
        <f t="shared" si="5"/>
        <v>4532</v>
      </c>
      <c r="H15" s="19">
        <f t="shared" si="6"/>
        <v>8863.8215600000003</v>
      </c>
      <c r="I15" s="32"/>
      <c r="J15" s="32"/>
      <c r="K15" s="50"/>
      <c r="L15" s="24"/>
    </row>
    <row r="16" spans="1:12" x14ac:dyDescent="0.3">
      <c r="A16" s="36"/>
      <c r="B16" s="22" t="s">
        <v>5</v>
      </c>
      <c r="C16" s="3" t="s">
        <v>7</v>
      </c>
      <c r="D16" s="3">
        <v>1</v>
      </c>
      <c r="E16" s="2">
        <v>62</v>
      </c>
      <c r="F16" s="19">
        <f t="shared" si="4"/>
        <v>121.26146</v>
      </c>
      <c r="G16" s="19">
        <f t="shared" si="5"/>
        <v>62</v>
      </c>
      <c r="H16" s="19">
        <f t="shared" si="6"/>
        <v>121.26146</v>
      </c>
      <c r="I16" s="32"/>
      <c r="J16" s="32"/>
      <c r="K16" s="50"/>
      <c r="L16" s="24"/>
    </row>
    <row r="17" spans="1:12" x14ac:dyDescent="0.3">
      <c r="A17" s="36"/>
      <c r="B17" s="22" t="s">
        <v>4</v>
      </c>
      <c r="C17" s="3" t="s">
        <v>7</v>
      </c>
      <c r="D17" s="3">
        <v>2</v>
      </c>
      <c r="E17" s="2">
        <v>70</v>
      </c>
      <c r="F17" s="19">
        <f t="shared" si="4"/>
        <v>136.90809999999999</v>
      </c>
      <c r="G17" s="19">
        <f t="shared" si="5"/>
        <v>140</v>
      </c>
      <c r="H17" s="19">
        <f t="shared" si="6"/>
        <v>273.81619999999998</v>
      </c>
      <c r="I17" s="32"/>
      <c r="J17" s="32"/>
      <c r="K17" s="50"/>
      <c r="L17" s="24"/>
    </row>
    <row r="18" spans="1:12" x14ac:dyDescent="0.3">
      <c r="A18" s="36"/>
      <c r="B18" s="30" t="s">
        <v>9</v>
      </c>
      <c r="C18" s="30"/>
      <c r="D18" s="7">
        <f>SUM(D11:D17)</f>
        <v>349</v>
      </c>
      <c r="E18" s="7"/>
      <c r="F18" s="7"/>
      <c r="G18" s="8">
        <f t="shared" ref="G18:H18" si="7">SUM(G11:G17)</f>
        <v>17961</v>
      </c>
      <c r="H18" s="8">
        <f t="shared" si="7"/>
        <v>35128.662629999999</v>
      </c>
      <c r="I18" s="32"/>
      <c r="J18" s="32"/>
      <c r="K18" s="50"/>
      <c r="L18" s="24"/>
    </row>
    <row r="19" spans="1:12" x14ac:dyDescent="0.3">
      <c r="A19" s="27" t="s">
        <v>37</v>
      </c>
      <c r="B19" s="21" t="s">
        <v>5</v>
      </c>
      <c r="C19" s="3" t="s">
        <v>7</v>
      </c>
      <c r="D19" s="21">
        <v>20</v>
      </c>
      <c r="E19" s="2">
        <v>62</v>
      </c>
      <c r="F19" s="19">
        <f t="shared" ref="F19:F22" si="8">E19*1.95583</f>
        <v>121.26146</v>
      </c>
      <c r="G19" s="19">
        <f t="shared" ref="G19:G22" si="9">D19*E19</f>
        <v>1240</v>
      </c>
      <c r="H19" s="19">
        <f t="shared" ref="H19:H22" si="10">G19*1.95583</f>
        <v>2425.2291999999998</v>
      </c>
      <c r="I19" s="32"/>
      <c r="J19" s="32"/>
      <c r="K19" s="50"/>
      <c r="L19" s="24"/>
    </row>
    <row r="20" spans="1:12" x14ac:dyDescent="0.3">
      <c r="A20" s="28"/>
      <c r="B20" s="21" t="s">
        <v>4</v>
      </c>
      <c r="C20" s="3" t="s">
        <v>7</v>
      </c>
      <c r="D20" s="21">
        <v>21</v>
      </c>
      <c r="E20" s="2">
        <v>70</v>
      </c>
      <c r="F20" s="19">
        <f t="shared" si="8"/>
        <v>136.90809999999999</v>
      </c>
      <c r="G20" s="19">
        <f t="shared" si="9"/>
        <v>1470</v>
      </c>
      <c r="H20" s="19">
        <f t="shared" si="10"/>
        <v>2875.0700999999999</v>
      </c>
      <c r="I20" s="32"/>
      <c r="J20" s="32"/>
      <c r="K20" s="50"/>
      <c r="L20" s="24"/>
    </row>
    <row r="21" spans="1:12" x14ac:dyDescent="0.3">
      <c r="A21" s="28"/>
      <c r="B21" s="21" t="s">
        <v>4</v>
      </c>
      <c r="C21" s="3" t="s">
        <v>8</v>
      </c>
      <c r="D21" s="21">
        <v>42</v>
      </c>
      <c r="E21" s="2">
        <v>98</v>
      </c>
      <c r="F21" s="19">
        <f t="shared" si="8"/>
        <v>191.67133999999999</v>
      </c>
      <c r="G21" s="19">
        <f t="shared" si="9"/>
        <v>4116</v>
      </c>
      <c r="H21" s="19">
        <f t="shared" si="10"/>
        <v>8050.1962800000001</v>
      </c>
      <c r="I21" s="32"/>
      <c r="J21" s="32"/>
      <c r="K21" s="50"/>
      <c r="L21" s="24"/>
    </row>
    <row r="22" spans="1:12" x14ac:dyDescent="0.3">
      <c r="A22" s="28"/>
      <c r="B22" s="21" t="s">
        <v>39</v>
      </c>
      <c r="C22" s="3" t="s">
        <v>38</v>
      </c>
      <c r="D22" s="21">
        <v>7</v>
      </c>
      <c r="E22" s="2">
        <v>69</v>
      </c>
      <c r="F22" s="19">
        <f t="shared" si="8"/>
        <v>134.95227</v>
      </c>
      <c r="G22" s="19">
        <f t="shared" si="9"/>
        <v>483</v>
      </c>
      <c r="H22" s="19">
        <f t="shared" si="10"/>
        <v>944.66588999999999</v>
      </c>
      <c r="I22" s="32"/>
      <c r="J22" s="32"/>
      <c r="K22" s="50"/>
      <c r="L22" s="24"/>
    </row>
    <row r="23" spans="1:12" x14ac:dyDescent="0.3">
      <c r="A23" s="29"/>
      <c r="B23" s="30" t="s">
        <v>9</v>
      </c>
      <c r="C23" s="30"/>
      <c r="D23" s="7">
        <f>SUM(D19:D22)</f>
        <v>90</v>
      </c>
      <c r="E23" s="7"/>
      <c r="F23" s="7"/>
      <c r="G23" s="8">
        <f t="shared" ref="G23:H23" si="11">SUM(G19:G22)</f>
        <v>7309</v>
      </c>
      <c r="H23" s="8">
        <f t="shared" si="11"/>
        <v>14295.161469999999</v>
      </c>
      <c r="I23" s="32"/>
      <c r="J23" s="32"/>
      <c r="K23" s="50"/>
      <c r="L23" s="24"/>
    </row>
    <row r="24" spans="1:12" x14ac:dyDescent="0.3">
      <c r="A24" s="27" t="s">
        <v>40</v>
      </c>
      <c r="B24" s="21" t="s">
        <v>4</v>
      </c>
      <c r="C24" s="3" t="s">
        <v>7</v>
      </c>
      <c r="D24" s="21">
        <v>7</v>
      </c>
      <c r="E24" s="2">
        <v>70</v>
      </c>
      <c r="F24" s="19">
        <f t="shared" ref="F24:F25" si="12">E24*1.95583</f>
        <v>136.90809999999999</v>
      </c>
      <c r="G24" s="19">
        <f t="shared" ref="G24:G25" si="13">D24*E24</f>
        <v>490</v>
      </c>
      <c r="H24" s="19">
        <f t="shared" ref="H24:H25" si="14">G24*1.95583</f>
        <v>958.35669999999993</v>
      </c>
      <c r="I24" s="32"/>
      <c r="J24" s="32"/>
      <c r="K24" s="50"/>
      <c r="L24" s="24"/>
    </row>
    <row r="25" spans="1:12" x14ac:dyDescent="0.3">
      <c r="A25" s="28"/>
      <c r="B25" s="21" t="s">
        <v>41</v>
      </c>
      <c r="C25" s="3" t="s">
        <v>8</v>
      </c>
      <c r="D25" s="21">
        <v>1</v>
      </c>
      <c r="E25" s="2">
        <v>98</v>
      </c>
      <c r="F25" s="19">
        <f t="shared" si="12"/>
        <v>191.67133999999999</v>
      </c>
      <c r="G25" s="19">
        <f t="shared" si="13"/>
        <v>98</v>
      </c>
      <c r="H25" s="19">
        <f t="shared" si="14"/>
        <v>191.67133999999999</v>
      </c>
      <c r="I25" s="32"/>
      <c r="J25" s="32"/>
      <c r="K25" s="50"/>
      <c r="L25" s="24"/>
    </row>
    <row r="26" spans="1:12" x14ac:dyDescent="0.3">
      <c r="A26" s="29"/>
      <c r="B26" s="30" t="s">
        <v>9</v>
      </c>
      <c r="C26" s="30"/>
      <c r="D26" s="7">
        <f>SUM(D24:D25)</f>
        <v>8</v>
      </c>
      <c r="E26" s="7"/>
      <c r="F26" s="7"/>
      <c r="G26" s="8">
        <f t="shared" ref="G26:H26" si="15">SUM(G24:G25)</f>
        <v>588</v>
      </c>
      <c r="H26" s="8">
        <f t="shared" si="15"/>
        <v>1150.0280399999999</v>
      </c>
      <c r="I26" s="32"/>
      <c r="J26" s="32"/>
      <c r="K26" s="50"/>
      <c r="L26" s="24"/>
    </row>
    <row r="27" spans="1:12" x14ac:dyDescent="0.3">
      <c r="A27" s="27" t="s">
        <v>42</v>
      </c>
      <c r="B27" s="21" t="s">
        <v>43</v>
      </c>
      <c r="C27" s="3" t="s">
        <v>8</v>
      </c>
      <c r="D27" s="21">
        <v>1</v>
      </c>
      <c r="E27" s="2">
        <v>51</v>
      </c>
      <c r="F27" s="19">
        <f t="shared" ref="F27:F28" si="16">E27*1.95583</f>
        <v>99.747329999999991</v>
      </c>
      <c r="G27" s="19">
        <f t="shared" ref="G27:G28" si="17">D27*E27</f>
        <v>51</v>
      </c>
      <c r="H27" s="19">
        <f t="shared" ref="H27:H28" si="18">G27*1.95583</f>
        <v>99.747329999999991</v>
      </c>
      <c r="I27" s="32"/>
      <c r="J27" s="32"/>
      <c r="K27" s="50"/>
      <c r="L27" s="24"/>
    </row>
    <row r="28" spans="1:12" x14ac:dyDescent="0.3">
      <c r="A28" s="28"/>
      <c r="B28" s="21" t="s">
        <v>44</v>
      </c>
      <c r="C28" s="3" t="s">
        <v>7</v>
      </c>
      <c r="D28" s="21">
        <v>4</v>
      </c>
      <c r="E28" s="2">
        <v>62</v>
      </c>
      <c r="F28" s="19">
        <f t="shared" si="16"/>
        <v>121.26146</v>
      </c>
      <c r="G28" s="19">
        <f t="shared" si="17"/>
        <v>248</v>
      </c>
      <c r="H28" s="19">
        <f t="shared" si="18"/>
        <v>485.04584</v>
      </c>
      <c r="I28" s="32"/>
      <c r="J28" s="32"/>
      <c r="K28" s="50"/>
      <c r="L28" s="24"/>
    </row>
    <row r="29" spans="1:12" x14ac:dyDescent="0.3">
      <c r="A29" s="29"/>
      <c r="B29" s="30" t="s">
        <v>9</v>
      </c>
      <c r="C29" s="30"/>
      <c r="D29" s="7">
        <f>SUM(D27:D28)</f>
        <v>5</v>
      </c>
      <c r="E29" s="7"/>
      <c r="F29" s="7"/>
      <c r="G29" s="8">
        <f t="shared" ref="G29:H29" si="19">SUM(G27:G28)</f>
        <v>299</v>
      </c>
      <c r="H29" s="8">
        <f t="shared" si="19"/>
        <v>584.79317000000003</v>
      </c>
      <c r="I29" s="32"/>
      <c r="J29" s="32"/>
      <c r="K29" s="50"/>
      <c r="L29" s="24"/>
    </row>
    <row r="30" spans="1:12" x14ac:dyDescent="0.3">
      <c r="A30" s="27" t="s">
        <v>45</v>
      </c>
      <c r="B30" s="21" t="s">
        <v>5</v>
      </c>
      <c r="C30" s="3" t="s">
        <v>8</v>
      </c>
      <c r="D30" s="21">
        <v>30</v>
      </c>
      <c r="E30" s="2">
        <v>62</v>
      </c>
      <c r="F30" s="19">
        <f t="shared" ref="F30:F34" si="20">E30*1.95583</f>
        <v>121.26146</v>
      </c>
      <c r="G30" s="19">
        <f t="shared" ref="G30:G34" si="21">D30*E30</f>
        <v>1860</v>
      </c>
      <c r="H30" s="19">
        <f t="shared" ref="H30:H34" si="22">G30*1.95583</f>
        <v>3637.8438000000001</v>
      </c>
      <c r="I30" s="32"/>
      <c r="J30" s="32"/>
      <c r="K30" s="50"/>
      <c r="L30" s="24"/>
    </row>
    <row r="31" spans="1:12" x14ac:dyDescent="0.3">
      <c r="A31" s="28"/>
      <c r="B31" s="21" t="s">
        <v>4</v>
      </c>
      <c r="C31" s="3" t="s">
        <v>8</v>
      </c>
      <c r="D31" s="21">
        <v>3</v>
      </c>
      <c r="E31" s="2">
        <v>98</v>
      </c>
      <c r="F31" s="19">
        <f t="shared" si="20"/>
        <v>191.67133999999999</v>
      </c>
      <c r="G31" s="19">
        <f t="shared" si="21"/>
        <v>294</v>
      </c>
      <c r="H31" s="19">
        <f t="shared" si="22"/>
        <v>575.01401999999996</v>
      </c>
      <c r="I31" s="32"/>
      <c r="J31" s="32"/>
      <c r="K31" s="50"/>
      <c r="L31" s="24"/>
    </row>
    <row r="32" spans="1:12" x14ac:dyDescent="0.3">
      <c r="A32" s="28"/>
      <c r="B32" s="21" t="s">
        <v>4</v>
      </c>
      <c r="C32" s="3" t="s">
        <v>7</v>
      </c>
      <c r="D32" s="21">
        <v>8</v>
      </c>
      <c r="E32" s="2">
        <v>70</v>
      </c>
      <c r="F32" s="19">
        <f t="shared" si="20"/>
        <v>136.90809999999999</v>
      </c>
      <c r="G32" s="19">
        <f t="shared" si="21"/>
        <v>560</v>
      </c>
      <c r="H32" s="19">
        <f t="shared" si="22"/>
        <v>1095.2647999999999</v>
      </c>
      <c r="I32" s="32"/>
      <c r="J32" s="32"/>
      <c r="K32" s="50"/>
      <c r="L32" s="24"/>
    </row>
    <row r="33" spans="1:12" x14ac:dyDescent="0.3">
      <c r="A33" s="28"/>
      <c r="B33" s="21" t="s">
        <v>6</v>
      </c>
      <c r="C33" s="3" t="s">
        <v>8</v>
      </c>
      <c r="D33" s="21">
        <v>7</v>
      </c>
      <c r="E33" s="2">
        <v>54</v>
      </c>
      <c r="F33" s="19">
        <f t="shared" si="20"/>
        <v>105.61481999999999</v>
      </c>
      <c r="G33" s="19">
        <f t="shared" si="21"/>
        <v>378</v>
      </c>
      <c r="H33" s="19">
        <f t="shared" si="22"/>
        <v>739.30373999999995</v>
      </c>
      <c r="I33" s="32"/>
      <c r="J33" s="32"/>
      <c r="K33" s="50"/>
      <c r="L33" s="24"/>
    </row>
    <row r="34" spans="1:12" x14ac:dyDescent="0.3">
      <c r="A34" s="28"/>
      <c r="B34" s="21" t="s">
        <v>6</v>
      </c>
      <c r="C34" s="3" t="s">
        <v>7</v>
      </c>
      <c r="D34" s="21">
        <v>17</v>
      </c>
      <c r="E34" s="2">
        <v>51</v>
      </c>
      <c r="F34" s="19">
        <f t="shared" si="20"/>
        <v>99.747329999999991</v>
      </c>
      <c r="G34" s="19">
        <f t="shared" si="21"/>
        <v>867</v>
      </c>
      <c r="H34" s="19">
        <f t="shared" si="22"/>
        <v>1695.70461</v>
      </c>
      <c r="I34" s="32"/>
      <c r="J34" s="32"/>
      <c r="K34" s="50"/>
      <c r="L34" s="24"/>
    </row>
    <row r="35" spans="1:12" x14ac:dyDescent="0.3">
      <c r="A35" s="29"/>
      <c r="B35" s="30" t="s">
        <v>9</v>
      </c>
      <c r="C35" s="30"/>
      <c r="D35" s="7">
        <f>SUM(D30:D34)</f>
        <v>65</v>
      </c>
      <c r="E35" s="7"/>
      <c r="F35" s="7"/>
      <c r="G35" s="8">
        <f t="shared" ref="G35:H35" si="23">SUM(G30:G34)</f>
        <v>3959</v>
      </c>
      <c r="H35" s="8">
        <f t="shared" si="23"/>
        <v>7743.1309700000002</v>
      </c>
      <c r="I35" s="32"/>
      <c r="J35" s="32"/>
      <c r="K35" s="50"/>
      <c r="L35" s="24"/>
    </row>
    <row r="36" spans="1:12" x14ac:dyDescent="0.3">
      <c r="A36" s="27" t="s">
        <v>46</v>
      </c>
      <c r="B36" s="21" t="s">
        <v>3</v>
      </c>
      <c r="C36" s="3" t="s">
        <v>7</v>
      </c>
      <c r="D36" s="21">
        <v>1</v>
      </c>
      <c r="E36" s="2">
        <v>62</v>
      </c>
      <c r="F36" s="19">
        <f t="shared" ref="F36:F39" si="24">E36*1.95583</f>
        <v>121.26146</v>
      </c>
      <c r="G36" s="19">
        <f t="shared" ref="G36:G39" si="25">D36*E36</f>
        <v>62</v>
      </c>
      <c r="H36" s="19">
        <f t="shared" ref="H36:H39" si="26">G36*1.95583</f>
        <v>121.26146</v>
      </c>
      <c r="I36" s="32"/>
      <c r="J36" s="32"/>
      <c r="K36" s="50"/>
      <c r="L36" s="24"/>
    </row>
    <row r="37" spans="1:12" x14ac:dyDescent="0.3">
      <c r="A37" s="28"/>
      <c r="B37" s="21" t="s">
        <v>5</v>
      </c>
      <c r="C37" s="3" t="s">
        <v>7</v>
      </c>
      <c r="D37" s="21">
        <v>11</v>
      </c>
      <c r="E37" s="2">
        <v>62</v>
      </c>
      <c r="F37" s="19">
        <f t="shared" si="24"/>
        <v>121.26146</v>
      </c>
      <c r="G37" s="19">
        <f t="shared" si="25"/>
        <v>682</v>
      </c>
      <c r="H37" s="19">
        <f t="shared" si="26"/>
        <v>1333.8760600000001</v>
      </c>
      <c r="I37" s="32"/>
      <c r="J37" s="32"/>
      <c r="K37" s="50"/>
      <c r="L37" s="24"/>
    </row>
    <row r="38" spans="1:12" x14ac:dyDescent="0.3">
      <c r="A38" s="28"/>
      <c r="B38" s="21" t="s">
        <v>39</v>
      </c>
      <c r="C38" s="3" t="s">
        <v>8</v>
      </c>
      <c r="D38" s="21">
        <v>3</v>
      </c>
      <c r="E38" s="2">
        <v>62</v>
      </c>
      <c r="F38" s="19">
        <f t="shared" si="24"/>
        <v>121.26146</v>
      </c>
      <c r="G38" s="19">
        <f t="shared" si="25"/>
        <v>186</v>
      </c>
      <c r="H38" s="19">
        <f t="shared" si="26"/>
        <v>363.78438</v>
      </c>
      <c r="I38" s="32"/>
      <c r="J38" s="32"/>
      <c r="K38" s="50"/>
      <c r="L38" s="24"/>
    </row>
    <row r="39" spans="1:12" x14ac:dyDescent="0.3">
      <c r="A39" s="28"/>
      <c r="B39" s="21" t="s">
        <v>6</v>
      </c>
      <c r="C39" s="3" t="s">
        <v>7</v>
      </c>
      <c r="D39" s="21">
        <v>2</v>
      </c>
      <c r="E39" s="2">
        <v>51</v>
      </c>
      <c r="F39" s="19">
        <f t="shared" si="24"/>
        <v>99.747329999999991</v>
      </c>
      <c r="G39" s="19">
        <f t="shared" si="25"/>
        <v>102</v>
      </c>
      <c r="H39" s="19">
        <f t="shared" si="26"/>
        <v>199.49465999999998</v>
      </c>
      <c r="I39" s="32"/>
      <c r="J39" s="32"/>
      <c r="K39" s="50"/>
      <c r="L39" s="24"/>
    </row>
    <row r="40" spans="1:12" x14ac:dyDescent="0.3">
      <c r="A40" s="29"/>
      <c r="B40" s="30" t="s">
        <v>9</v>
      </c>
      <c r="C40" s="30"/>
      <c r="D40" s="7">
        <f>SUM(D36:D39)</f>
        <v>17</v>
      </c>
      <c r="E40" s="7"/>
      <c r="F40" s="7"/>
      <c r="G40" s="8">
        <f t="shared" ref="G40:H40" si="27">SUM(G36:G39)</f>
        <v>1032</v>
      </c>
      <c r="H40" s="8">
        <f t="shared" si="27"/>
        <v>2018.4165600000001</v>
      </c>
      <c r="I40" s="32"/>
      <c r="J40" s="32"/>
      <c r="K40" s="50"/>
      <c r="L40" s="24"/>
    </row>
    <row r="41" spans="1:12" x14ac:dyDescent="0.3">
      <c r="A41" s="27" t="s">
        <v>47</v>
      </c>
      <c r="B41" s="21" t="s">
        <v>3</v>
      </c>
      <c r="C41" s="3" t="s">
        <v>7</v>
      </c>
      <c r="D41" s="21">
        <v>80</v>
      </c>
      <c r="E41" s="2">
        <v>62</v>
      </c>
      <c r="F41" s="19">
        <f t="shared" ref="F41:F42" si="28">E41*1.95583</f>
        <v>121.26146</v>
      </c>
      <c r="G41" s="19">
        <f t="shared" ref="G41:G42" si="29">D41*E41</f>
        <v>4960</v>
      </c>
      <c r="H41" s="19">
        <f t="shared" ref="H41:H42" si="30">G41*1.95583</f>
        <v>9700.9167999999991</v>
      </c>
      <c r="I41" s="32"/>
      <c r="J41" s="32"/>
      <c r="K41" s="50"/>
      <c r="L41" s="24"/>
    </row>
    <row r="42" spans="1:12" x14ac:dyDescent="0.3">
      <c r="A42" s="28"/>
      <c r="B42" s="21" t="s">
        <v>5</v>
      </c>
      <c r="C42" s="3" t="s">
        <v>7</v>
      </c>
      <c r="D42" s="21">
        <v>100</v>
      </c>
      <c r="E42" s="2">
        <v>62</v>
      </c>
      <c r="F42" s="19">
        <f t="shared" si="28"/>
        <v>121.26146</v>
      </c>
      <c r="G42" s="19">
        <f t="shared" si="29"/>
        <v>6200</v>
      </c>
      <c r="H42" s="19">
        <f t="shared" si="30"/>
        <v>12126.146000000001</v>
      </c>
      <c r="I42" s="32"/>
      <c r="J42" s="32"/>
      <c r="K42" s="50"/>
      <c r="L42" s="24"/>
    </row>
    <row r="43" spans="1:12" x14ac:dyDescent="0.3">
      <c r="A43" s="29"/>
      <c r="B43" s="30" t="s">
        <v>9</v>
      </c>
      <c r="C43" s="30"/>
      <c r="D43" s="7">
        <f>SUM(D41:D42)</f>
        <v>180</v>
      </c>
      <c r="E43" s="7"/>
      <c r="F43" s="7"/>
      <c r="G43" s="8">
        <f t="shared" ref="G43:H43" si="31">SUM(G41:G42)</f>
        <v>11160</v>
      </c>
      <c r="H43" s="8">
        <f t="shared" si="31"/>
        <v>21827.0628</v>
      </c>
      <c r="I43" s="33"/>
      <c r="J43" s="33"/>
      <c r="K43" s="51"/>
      <c r="L43" s="24"/>
    </row>
    <row r="44" spans="1:12" x14ac:dyDescent="0.3">
      <c r="A44" s="3"/>
      <c r="B44" s="34" t="s">
        <v>36</v>
      </c>
      <c r="C44" s="35"/>
      <c r="D44" s="4">
        <f>SUM(D43,D40,D35,D29,D26,D23,D18,D10)</f>
        <v>968</v>
      </c>
      <c r="E44" s="5">
        <f>G44/D44</f>
        <v>57.751033057851238</v>
      </c>
      <c r="F44" s="5"/>
      <c r="G44" s="5">
        <f t="shared" ref="G44:H44" si="32">SUM(G43,G40,G35,G29,G26,G23,G18,G10)</f>
        <v>55903</v>
      </c>
      <c r="H44" s="5">
        <f t="shared" si="32"/>
        <v>109336.76449</v>
      </c>
      <c r="I44" s="5"/>
      <c r="J44" s="5"/>
      <c r="K44" s="20"/>
      <c r="L44" s="20"/>
    </row>
  </sheetData>
  <autoFilter ref="A3:I44" xr:uid="{00000000-0009-0000-0000-000000000000}"/>
  <mergeCells count="22">
    <mergeCell ref="B44:C44"/>
    <mergeCell ref="A27:A29"/>
    <mergeCell ref="A30:A35"/>
    <mergeCell ref="A36:A40"/>
    <mergeCell ref="A41:A43"/>
    <mergeCell ref="B29:C29"/>
    <mergeCell ref="B35:C35"/>
    <mergeCell ref="L4:L43"/>
    <mergeCell ref="A1:L1"/>
    <mergeCell ref="A19:A23"/>
    <mergeCell ref="B23:C23"/>
    <mergeCell ref="A24:A26"/>
    <mergeCell ref="B40:C40"/>
    <mergeCell ref="J4:J43"/>
    <mergeCell ref="B43:C43"/>
    <mergeCell ref="K4:K43"/>
    <mergeCell ref="I4:I43"/>
    <mergeCell ref="A11:A18"/>
    <mergeCell ref="B26:C26"/>
    <mergeCell ref="B10:C10"/>
    <mergeCell ref="A4:A10"/>
    <mergeCell ref="B18:C18"/>
  </mergeCells>
  <pageMargins left="0.7" right="0.7" top="0.75" bottom="0.75" header="0.3" footer="0.3"/>
  <pageSetup paperSize="9" scale="5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4"/>
  <sheetViews>
    <sheetView zoomScale="110" zoomScaleNormal="110" workbookViewId="0">
      <selection sqref="A1:J1"/>
    </sheetView>
  </sheetViews>
  <sheetFormatPr defaultColWidth="9.1796875" defaultRowHeight="13" x14ac:dyDescent="0.3"/>
  <cols>
    <col min="1" max="1" width="9.1796875" style="1"/>
    <col min="2" max="2" width="10" style="1" customWidth="1"/>
    <col min="3" max="3" width="28.26953125" style="1" bestFit="1" customWidth="1"/>
    <col min="4" max="8" width="12.1796875" style="1" customWidth="1"/>
    <col min="9" max="9" width="10.26953125" style="1" customWidth="1"/>
    <col min="10" max="10" width="10.7265625" style="1" customWidth="1"/>
    <col min="11" max="16384" width="9.1796875" style="1"/>
  </cols>
  <sheetData>
    <row r="1" spans="1:10" ht="56.25" customHeight="1" x14ac:dyDescent="0.3">
      <c r="A1" s="25" t="s">
        <v>35</v>
      </c>
      <c r="B1" s="26"/>
      <c r="C1" s="26"/>
      <c r="D1" s="26"/>
      <c r="E1" s="26"/>
      <c r="F1" s="26"/>
      <c r="G1" s="26"/>
      <c r="H1" s="26"/>
      <c r="I1" s="26"/>
      <c r="J1" s="26"/>
    </row>
    <row r="3" spans="1:10" ht="58.5" customHeight="1" x14ac:dyDescent="0.3">
      <c r="A3" s="16" t="s">
        <v>2</v>
      </c>
      <c r="B3" s="16" t="s">
        <v>0</v>
      </c>
      <c r="C3" s="16" t="s">
        <v>1</v>
      </c>
      <c r="D3" s="17" t="s">
        <v>21</v>
      </c>
      <c r="E3" s="17" t="s">
        <v>30</v>
      </c>
      <c r="F3" s="17" t="s">
        <v>56</v>
      </c>
      <c r="G3" s="17" t="s">
        <v>31</v>
      </c>
      <c r="H3" s="17" t="s">
        <v>55</v>
      </c>
      <c r="I3" s="16" t="s">
        <v>32</v>
      </c>
      <c r="J3" s="16" t="s">
        <v>54</v>
      </c>
    </row>
    <row r="4" spans="1:10" x14ac:dyDescent="0.3">
      <c r="A4" s="39" t="s">
        <v>25</v>
      </c>
      <c r="B4" s="22" t="s">
        <v>22</v>
      </c>
      <c r="C4" s="3" t="s">
        <v>7</v>
      </c>
      <c r="D4" s="3">
        <v>38</v>
      </c>
      <c r="E4" s="2"/>
      <c r="F4" s="19"/>
      <c r="G4" s="19">
        <f>D4*E4</f>
        <v>0</v>
      </c>
      <c r="H4" s="19">
        <f>G4*1.95583</f>
        <v>0</v>
      </c>
      <c r="I4" s="31">
        <f>G44*0.05</f>
        <v>0</v>
      </c>
      <c r="J4" s="31"/>
    </row>
    <row r="5" spans="1:10" x14ac:dyDescent="0.3">
      <c r="A5" s="40"/>
      <c r="B5" s="22" t="s">
        <v>23</v>
      </c>
      <c r="C5" s="3" t="s">
        <v>8</v>
      </c>
      <c r="D5" s="3">
        <v>27</v>
      </c>
      <c r="E5" s="2"/>
      <c r="F5" s="19"/>
      <c r="G5" s="19">
        <f t="shared" ref="G5:G9" si="0">D5*E5</f>
        <v>0</v>
      </c>
      <c r="H5" s="19">
        <f t="shared" ref="H5:H9" si="1">G5*1.95583</f>
        <v>0</v>
      </c>
      <c r="I5" s="32"/>
      <c r="J5" s="32"/>
    </row>
    <row r="6" spans="1:10" x14ac:dyDescent="0.3">
      <c r="A6" s="40"/>
      <c r="B6" s="22" t="s">
        <v>23</v>
      </c>
      <c r="C6" s="3" t="s">
        <v>7</v>
      </c>
      <c r="D6" s="3">
        <v>174</v>
      </c>
      <c r="E6" s="2"/>
      <c r="F6" s="19"/>
      <c r="G6" s="19">
        <f t="shared" si="0"/>
        <v>0</v>
      </c>
      <c r="H6" s="19">
        <f t="shared" si="1"/>
        <v>0</v>
      </c>
      <c r="I6" s="32"/>
      <c r="J6" s="32"/>
    </row>
    <row r="7" spans="1:10" x14ac:dyDescent="0.3">
      <c r="A7" s="40"/>
      <c r="B7" s="22" t="s">
        <v>3</v>
      </c>
      <c r="C7" s="3" t="s">
        <v>7</v>
      </c>
      <c r="D7" s="3">
        <v>4</v>
      </c>
      <c r="E7" s="2"/>
      <c r="F7" s="19"/>
      <c r="G7" s="19">
        <f t="shared" si="0"/>
        <v>0</v>
      </c>
      <c r="H7" s="19">
        <f t="shared" si="1"/>
        <v>0</v>
      </c>
      <c r="I7" s="32"/>
      <c r="J7" s="32"/>
    </row>
    <row r="8" spans="1:10" x14ac:dyDescent="0.3">
      <c r="A8" s="40"/>
      <c r="B8" s="22" t="s">
        <v>5</v>
      </c>
      <c r="C8" s="3" t="s">
        <v>7</v>
      </c>
      <c r="D8" s="3">
        <v>10</v>
      </c>
      <c r="E8" s="2"/>
      <c r="F8" s="19"/>
      <c r="G8" s="19">
        <f t="shared" si="0"/>
        <v>0</v>
      </c>
      <c r="H8" s="19">
        <f t="shared" si="1"/>
        <v>0</v>
      </c>
      <c r="I8" s="32"/>
      <c r="J8" s="32"/>
    </row>
    <row r="9" spans="1:10" x14ac:dyDescent="0.3">
      <c r="A9" s="40"/>
      <c r="B9" s="22" t="s">
        <v>6</v>
      </c>
      <c r="C9" s="3" t="s">
        <v>7</v>
      </c>
      <c r="D9" s="3">
        <v>1</v>
      </c>
      <c r="E9" s="2"/>
      <c r="F9" s="19"/>
      <c r="G9" s="19">
        <f t="shared" si="0"/>
        <v>0</v>
      </c>
      <c r="H9" s="19">
        <f t="shared" si="1"/>
        <v>0</v>
      </c>
      <c r="I9" s="32"/>
      <c r="J9" s="32"/>
    </row>
    <row r="10" spans="1:10" x14ac:dyDescent="0.3">
      <c r="A10" s="41"/>
      <c r="B10" s="37" t="s">
        <v>9</v>
      </c>
      <c r="C10" s="38"/>
      <c r="D10" s="7">
        <f>SUM(D4:D9)</f>
        <v>254</v>
      </c>
      <c r="E10" s="7"/>
      <c r="F10" s="7"/>
      <c r="G10" s="8">
        <f t="shared" ref="G10:H10" si="2">SUM(G4:G9)</f>
        <v>0</v>
      </c>
      <c r="H10" s="8">
        <f t="shared" si="2"/>
        <v>0</v>
      </c>
      <c r="I10" s="32"/>
      <c r="J10" s="32"/>
    </row>
    <row r="11" spans="1:10" x14ac:dyDescent="0.3">
      <c r="A11" s="36" t="s">
        <v>24</v>
      </c>
      <c r="B11" s="22" t="s">
        <v>22</v>
      </c>
      <c r="C11" s="3" t="s">
        <v>8</v>
      </c>
      <c r="D11" s="3">
        <v>21</v>
      </c>
      <c r="E11" s="2"/>
      <c r="F11" s="19"/>
      <c r="G11" s="19">
        <f t="shared" ref="G11:G17" si="3">D11*E11</f>
        <v>0</v>
      </c>
      <c r="H11" s="19">
        <f t="shared" ref="H11:H17" si="4">G11*1.95583</f>
        <v>0</v>
      </c>
      <c r="I11" s="32"/>
      <c r="J11" s="32"/>
    </row>
    <row r="12" spans="1:10" x14ac:dyDescent="0.3">
      <c r="A12" s="36"/>
      <c r="B12" s="22" t="s">
        <v>22</v>
      </c>
      <c r="C12" s="3" t="s">
        <v>7</v>
      </c>
      <c r="D12" s="3">
        <v>81</v>
      </c>
      <c r="E12" s="2"/>
      <c r="F12" s="19"/>
      <c r="G12" s="19">
        <f t="shared" si="3"/>
        <v>0</v>
      </c>
      <c r="H12" s="19">
        <f t="shared" si="4"/>
        <v>0</v>
      </c>
      <c r="I12" s="32"/>
      <c r="J12" s="32"/>
    </row>
    <row r="13" spans="1:10" x14ac:dyDescent="0.3">
      <c r="A13" s="36"/>
      <c r="B13" s="22" t="s">
        <v>23</v>
      </c>
      <c r="C13" s="3" t="s">
        <v>8</v>
      </c>
      <c r="D13" s="3">
        <v>18</v>
      </c>
      <c r="E13" s="2"/>
      <c r="F13" s="19"/>
      <c r="G13" s="19">
        <f t="shared" si="3"/>
        <v>0</v>
      </c>
      <c r="H13" s="19">
        <f t="shared" si="4"/>
        <v>0</v>
      </c>
      <c r="I13" s="32"/>
      <c r="J13" s="32"/>
    </row>
    <row r="14" spans="1:10" x14ac:dyDescent="0.3">
      <c r="A14" s="36"/>
      <c r="B14" s="22" t="s">
        <v>23</v>
      </c>
      <c r="C14" s="3" t="s">
        <v>7</v>
      </c>
      <c r="D14" s="3">
        <v>123</v>
      </c>
      <c r="E14" s="2"/>
      <c r="F14" s="19"/>
      <c r="G14" s="19">
        <f t="shared" si="3"/>
        <v>0</v>
      </c>
      <c r="H14" s="19">
        <f t="shared" si="4"/>
        <v>0</v>
      </c>
      <c r="I14" s="32"/>
      <c r="J14" s="32"/>
    </row>
    <row r="15" spans="1:10" x14ac:dyDescent="0.3">
      <c r="A15" s="36"/>
      <c r="B15" s="22" t="s">
        <v>23</v>
      </c>
      <c r="C15" s="3" t="s">
        <v>10</v>
      </c>
      <c r="D15" s="3">
        <v>103</v>
      </c>
      <c r="E15" s="2"/>
      <c r="F15" s="19"/>
      <c r="G15" s="19">
        <f t="shared" si="3"/>
        <v>0</v>
      </c>
      <c r="H15" s="19">
        <f t="shared" si="4"/>
        <v>0</v>
      </c>
      <c r="I15" s="32"/>
      <c r="J15" s="32"/>
    </row>
    <row r="16" spans="1:10" x14ac:dyDescent="0.3">
      <c r="A16" s="36"/>
      <c r="B16" s="22" t="s">
        <v>5</v>
      </c>
      <c r="C16" s="3" t="s">
        <v>7</v>
      </c>
      <c r="D16" s="3">
        <v>1</v>
      </c>
      <c r="E16" s="2"/>
      <c r="F16" s="19"/>
      <c r="G16" s="19">
        <f t="shared" si="3"/>
        <v>0</v>
      </c>
      <c r="H16" s="19">
        <f t="shared" si="4"/>
        <v>0</v>
      </c>
      <c r="I16" s="32"/>
      <c r="J16" s="32"/>
    </row>
    <row r="17" spans="1:10" x14ac:dyDescent="0.3">
      <c r="A17" s="36"/>
      <c r="B17" s="22" t="s">
        <v>4</v>
      </c>
      <c r="C17" s="3" t="s">
        <v>7</v>
      </c>
      <c r="D17" s="3">
        <v>2</v>
      </c>
      <c r="E17" s="2"/>
      <c r="F17" s="19"/>
      <c r="G17" s="19">
        <f t="shared" si="3"/>
        <v>0</v>
      </c>
      <c r="H17" s="19">
        <f t="shared" si="4"/>
        <v>0</v>
      </c>
      <c r="I17" s="32"/>
      <c r="J17" s="32"/>
    </row>
    <row r="18" spans="1:10" x14ac:dyDescent="0.3">
      <c r="A18" s="36"/>
      <c r="B18" s="30" t="s">
        <v>9</v>
      </c>
      <c r="C18" s="30"/>
      <c r="D18" s="7">
        <f>SUM(D11:D17)</f>
        <v>349</v>
      </c>
      <c r="E18" s="7"/>
      <c r="F18" s="7"/>
      <c r="G18" s="8">
        <f t="shared" ref="G18:H18" si="5">SUM(G11:G17)</f>
        <v>0</v>
      </c>
      <c r="H18" s="8">
        <f t="shared" si="5"/>
        <v>0</v>
      </c>
      <c r="I18" s="32"/>
      <c r="J18" s="32"/>
    </row>
    <row r="19" spans="1:10" x14ac:dyDescent="0.3">
      <c r="A19" s="27" t="s">
        <v>37</v>
      </c>
      <c r="B19" s="21" t="s">
        <v>5</v>
      </c>
      <c r="C19" s="3" t="s">
        <v>7</v>
      </c>
      <c r="D19" s="21">
        <v>20</v>
      </c>
      <c r="E19" s="2"/>
      <c r="F19" s="19"/>
      <c r="G19" s="19">
        <f t="shared" ref="G19:G22" si="6">D19*E19</f>
        <v>0</v>
      </c>
      <c r="H19" s="19">
        <f t="shared" ref="H19:H22" si="7">G19*1.95583</f>
        <v>0</v>
      </c>
      <c r="I19" s="32"/>
      <c r="J19" s="32"/>
    </row>
    <row r="20" spans="1:10" x14ac:dyDescent="0.3">
      <c r="A20" s="28"/>
      <c r="B20" s="21" t="s">
        <v>4</v>
      </c>
      <c r="C20" s="3" t="s">
        <v>7</v>
      </c>
      <c r="D20" s="21">
        <v>21</v>
      </c>
      <c r="E20" s="2"/>
      <c r="F20" s="19"/>
      <c r="G20" s="19">
        <f t="shared" si="6"/>
        <v>0</v>
      </c>
      <c r="H20" s="19">
        <f t="shared" si="7"/>
        <v>0</v>
      </c>
      <c r="I20" s="32"/>
      <c r="J20" s="32"/>
    </row>
    <row r="21" spans="1:10" x14ac:dyDescent="0.3">
      <c r="A21" s="28"/>
      <c r="B21" s="21" t="s">
        <v>4</v>
      </c>
      <c r="C21" s="3" t="s">
        <v>8</v>
      </c>
      <c r="D21" s="21">
        <v>42</v>
      </c>
      <c r="E21" s="2"/>
      <c r="F21" s="19"/>
      <c r="G21" s="19">
        <f t="shared" si="6"/>
        <v>0</v>
      </c>
      <c r="H21" s="19">
        <f t="shared" si="7"/>
        <v>0</v>
      </c>
      <c r="I21" s="32"/>
      <c r="J21" s="32"/>
    </row>
    <row r="22" spans="1:10" x14ac:dyDescent="0.3">
      <c r="A22" s="28"/>
      <c r="B22" s="21" t="s">
        <v>39</v>
      </c>
      <c r="C22" s="3" t="s">
        <v>38</v>
      </c>
      <c r="D22" s="21">
        <v>7</v>
      </c>
      <c r="E22" s="2"/>
      <c r="F22" s="19"/>
      <c r="G22" s="19">
        <f t="shared" si="6"/>
        <v>0</v>
      </c>
      <c r="H22" s="19">
        <f t="shared" si="7"/>
        <v>0</v>
      </c>
      <c r="I22" s="32"/>
      <c r="J22" s="32"/>
    </row>
    <row r="23" spans="1:10" x14ac:dyDescent="0.3">
      <c r="A23" s="29"/>
      <c r="B23" s="30" t="s">
        <v>9</v>
      </c>
      <c r="C23" s="30"/>
      <c r="D23" s="7">
        <f>SUM(D19:D22)</f>
        <v>90</v>
      </c>
      <c r="E23" s="7"/>
      <c r="F23" s="7"/>
      <c r="G23" s="8">
        <f t="shared" ref="G23:H23" si="8">SUM(G19:G22)</f>
        <v>0</v>
      </c>
      <c r="H23" s="8">
        <f t="shared" si="8"/>
        <v>0</v>
      </c>
      <c r="I23" s="32"/>
      <c r="J23" s="32"/>
    </row>
    <row r="24" spans="1:10" x14ac:dyDescent="0.3">
      <c r="A24" s="27" t="s">
        <v>40</v>
      </c>
      <c r="B24" s="21" t="s">
        <v>4</v>
      </c>
      <c r="C24" s="3" t="s">
        <v>7</v>
      </c>
      <c r="D24" s="21">
        <v>7</v>
      </c>
      <c r="E24" s="2"/>
      <c r="F24" s="19"/>
      <c r="G24" s="19">
        <f t="shared" ref="G24:G25" si="9">D24*E24</f>
        <v>0</v>
      </c>
      <c r="H24" s="19">
        <f t="shared" ref="H24:H25" si="10">G24*1.95583</f>
        <v>0</v>
      </c>
      <c r="I24" s="32"/>
      <c r="J24" s="32"/>
    </row>
    <row r="25" spans="1:10" x14ac:dyDescent="0.3">
      <c r="A25" s="28"/>
      <c r="B25" s="21" t="s">
        <v>41</v>
      </c>
      <c r="C25" s="3" t="s">
        <v>8</v>
      </c>
      <c r="D25" s="21">
        <v>1</v>
      </c>
      <c r="E25" s="2"/>
      <c r="F25" s="19"/>
      <c r="G25" s="19">
        <f t="shared" si="9"/>
        <v>0</v>
      </c>
      <c r="H25" s="19">
        <f t="shared" si="10"/>
        <v>0</v>
      </c>
      <c r="I25" s="32"/>
      <c r="J25" s="32"/>
    </row>
    <row r="26" spans="1:10" x14ac:dyDescent="0.3">
      <c r="A26" s="29"/>
      <c r="B26" s="30" t="s">
        <v>9</v>
      </c>
      <c r="C26" s="30"/>
      <c r="D26" s="7">
        <f>SUM(D24:D25)</f>
        <v>8</v>
      </c>
      <c r="E26" s="7"/>
      <c r="F26" s="7"/>
      <c r="G26" s="8">
        <f t="shared" ref="G26:H26" si="11">SUM(G24:G25)</f>
        <v>0</v>
      </c>
      <c r="H26" s="8">
        <f t="shared" si="11"/>
        <v>0</v>
      </c>
      <c r="I26" s="32"/>
      <c r="J26" s="32"/>
    </row>
    <row r="27" spans="1:10" x14ac:dyDescent="0.3">
      <c r="A27" s="27" t="s">
        <v>42</v>
      </c>
      <c r="B27" s="21" t="s">
        <v>43</v>
      </c>
      <c r="C27" s="3" t="s">
        <v>8</v>
      </c>
      <c r="D27" s="21">
        <v>1</v>
      </c>
      <c r="E27" s="2"/>
      <c r="F27" s="19"/>
      <c r="G27" s="19">
        <f t="shared" ref="G27:G28" si="12">D27*E27</f>
        <v>0</v>
      </c>
      <c r="H27" s="19">
        <f t="shared" ref="H27:H28" si="13">G27*1.95583</f>
        <v>0</v>
      </c>
      <c r="I27" s="32"/>
      <c r="J27" s="32"/>
    </row>
    <row r="28" spans="1:10" x14ac:dyDescent="0.3">
      <c r="A28" s="28"/>
      <c r="B28" s="21" t="s">
        <v>44</v>
      </c>
      <c r="C28" s="3" t="s">
        <v>7</v>
      </c>
      <c r="D28" s="21">
        <v>4</v>
      </c>
      <c r="E28" s="2"/>
      <c r="F28" s="19"/>
      <c r="G28" s="19">
        <f t="shared" si="12"/>
        <v>0</v>
      </c>
      <c r="H28" s="19">
        <f t="shared" si="13"/>
        <v>0</v>
      </c>
      <c r="I28" s="32"/>
      <c r="J28" s="32"/>
    </row>
    <row r="29" spans="1:10" x14ac:dyDescent="0.3">
      <c r="A29" s="29"/>
      <c r="B29" s="30" t="s">
        <v>9</v>
      </c>
      <c r="C29" s="30"/>
      <c r="D29" s="7">
        <f>SUM(D27:D28)</f>
        <v>5</v>
      </c>
      <c r="E29" s="7"/>
      <c r="F29" s="7"/>
      <c r="G29" s="8">
        <f t="shared" ref="G29:H29" si="14">SUM(G27:G28)</f>
        <v>0</v>
      </c>
      <c r="H29" s="8">
        <f t="shared" si="14"/>
        <v>0</v>
      </c>
      <c r="I29" s="32"/>
      <c r="J29" s="32"/>
    </row>
    <row r="30" spans="1:10" x14ac:dyDescent="0.3">
      <c r="A30" s="27" t="s">
        <v>45</v>
      </c>
      <c r="B30" s="21" t="s">
        <v>5</v>
      </c>
      <c r="C30" s="3" t="s">
        <v>8</v>
      </c>
      <c r="D30" s="21">
        <v>30</v>
      </c>
      <c r="E30" s="2"/>
      <c r="F30" s="19"/>
      <c r="G30" s="19">
        <f t="shared" ref="G30:G34" si="15">D30*E30</f>
        <v>0</v>
      </c>
      <c r="H30" s="19">
        <f t="shared" ref="H30:H34" si="16">G30*1.95583</f>
        <v>0</v>
      </c>
      <c r="I30" s="32"/>
      <c r="J30" s="32"/>
    </row>
    <row r="31" spans="1:10" x14ac:dyDescent="0.3">
      <c r="A31" s="28"/>
      <c r="B31" s="21" t="s">
        <v>4</v>
      </c>
      <c r="C31" s="3" t="s">
        <v>8</v>
      </c>
      <c r="D31" s="21">
        <v>3</v>
      </c>
      <c r="E31" s="2"/>
      <c r="F31" s="19"/>
      <c r="G31" s="19">
        <f t="shared" si="15"/>
        <v>0</v>
      </c>
      <c r="H31" s="19">
        <f t="shared" si="16"/>
        <v>0</v>
      </c>
      <c r="I31" s="32"/>
      <c r="J31" s="32"/>
    </row>
    <row r="32" spans="1:10" x14ac:dyDescent="0.3">
      <c r="A32" s="28"/>
      <c r="B32" s="21" t="s">
        <v>4</v>
      </c>
      <c r="C32" s="3" t="s">
        <v>7</v>
      </c>
      <c r="D32" s="21">
        <v>8</v>
      </c>
      <c r="E32" s="2"/>
      <c r="F32" s="19"/>
      <c r="G32" s="19">
        <f t="shared" si="15"/>
        <v>0</v>
      </c>
      <c r="H32" s="19">
        <f t="shared" si="16"/>
        <v>0</v>
      </c>
      <c r="I32" s="32"/>
      <c r="J32" s="32"/>
    </row>
    <row r="33" spans="1:10" x14ac:dyDescent="0.3">
      <c r="A33" s="28"/>
      <c r="B33" s="21" t="s">
        <v>6</v>
      </c>
      <c r="C33" s="3" t="s">
        <v>8</v>
      </c>
      <c r="D33" s="21">
        <v>7</v>
      </c>
      <c r="E33" s="2"/>
      <c r="F33" s="19"/>
      <c r="G33" s="19">
        <f t="shared" si="15"/>
        <v>0</v>
      </c>
      <c r="H33" s="19">
        <f t="shared" si="16"/>
        <v>0</v>
      </c>
      <c r="I33" s="32"/>
      <c r="J33" s="32"/>
    </row>
    <row r="34" spans="1:10" x14ac:dyDescent="0.3">
      <c r="A34" s="28"/>
      <c r="B34" s="21" t="s">
        <v>6</v>
      </c>
      <c r="C34" s="3" t="s">
        <v>7</v>
      </c>
      <c r="D34" s="21">
        <v>17</v>
      </c>
      <c r="E34" s="2"/>
      <c r="F34" s="19"/>
      <c r="G34" s="19">
        <f t="shared" si="15"/>
        <v>0</v>
      </c>
      <c r="H34" s="19">
        <f t="shared" si="16"/>
        <v>0</v>
      </c>
      <c r="I34" s="32"/>
      <c r="J34" s="32"/>
    </row>
    <row r="35" spans="1:10" x14ac:dyDescent="0.3">
      <c r="A35" s="29"/>
      <c r="B35" s="30" t="s">
        <v>9</v>
      </c>
      <c r="C35" s="30"/>
      <c r="D35" s="7">
        <f>SUM(D30:D34)</f>
        <v>65</v>
      </c>
      <c r="E35" s="7"/>
      <c r="F35" s="7"/>
      <c r="G35" s="8">
        <f t="shared" ref="G35:H35" si="17">SUM(G30:G34)</f>
        <v>0</v>
      </c>
      <c r="H35" s="8">
        <f t="shared" si="17"/>
        <v>0</v>
      </c>
      <c r="I35" s="32"/>
      <c r="J35" s="32"/>
    </row>
    <row r="36" spans="1:10" x14ac:dyDescent="0.3">
      <c r="A36" s="27" t="s">
        <v>46</v>
      </c>
      <c r="B36" s="21" t="s">
        <v>3</v>
      </c>
      <c r="C36" s="3" t="s">
        <v>7</v>
      </c>
      <c r="D36" s="21">
        <v>1</v>
      </c>
      <c r="E36" s="2"/>
      <c r="F36" s="19"/>
      <c r="G36" s="19">
        <f t="shared" ref="G36:G39" si="18">D36*E36</f>
        <v>0</v>
      </c>
      <c r="H36" s="19">
        <f t="shared" ref="H36:H39" si="19">G36*1.95583</f>
        <v>0</v>
      </c>
      <c r="I36" s="32"/>
      <c r="J36" s="32"/>
    </row>
    <row r="37" spans="1:10" x14ac:dyDescent="0.3">
      <c r="A37" s="28"/>
      <c r="B37" s="21" t="s">
        <v>5</v>
      </c>
      <c r="C37" s="3" t="s">
        <v>7</v>
      </c>
      <c r="D37" s="21">
        <v>11</v>
      </c>
      <c r="E37" s="2"/>
      <c r="F37" s="19"/>
      <c r="G37" s="19">
        <f t="shared" si="18"/>
        <v>0</v>
      </c>
      <c r="H37" s="19">
        <f t="shared" si="19"/>
        <v>0</v>
      </c>
      <c r="I37" s="32"/>
      <c r="J37" s="32"/>
    </row>
    <row r="38" spans="1:10" x14ac:dyDescent="0.3">
      <c r="A38" s="28"/>
      <c r="B38" s="21" t="s">
        <v>39</v>
      </c>
      <c r="C38" s="3" t="s">
        <v>8</v>
      </c>
      <c r="D38" s="21">
        <v>3</v>
      </c>
      <c r="E38" s="2"/>
      <c r="F38" s="19"/>
      <c r="G38" s="19">
        <f t="shared" si="18"/>
        <v>0</v>
      </c>
      <c r="H38" s="19">
        <f t="shared" si="19"/>
        <v>0</v>
      </c>
      <c r="I38" s="32"/>
      <c r="J38" s="32"/>
    </row>
    <row r="39" spans="1:10" x14ac:dyDescent="0.3">
      <c r="A39" s="28"/>
      <c r="B39" s="21" t="s">
        <v>6</v>
      </c>
      <c r="C39" s="3" t="s">
        <v>7</v>
      </c>
      <c r="D39" s="21">
        <v>2</v>
      </c>
      <c r="E39" s="2"/>
      <c r="F39" s="19"/>
      <c r="G39" s="19">
        <f t="shared" si="18"/>
        <v>0</v>
      </c>
      <c r="H39" s="19">
        <f t="shared" si="19"/>
        <v>0</v>
      </c>
      <c r="I39" s="32"/>
      <c r="J39" s="32"/>
    </row>
    <row r="40" spans="1:10" x14ac:dyDescent="0.3">
      <c r="A40" s="29"/>
      <c r="B40" s="30" t="s">
        <v>9</v>
      </c>
      <c r="C40" s="30"/>
      <c r="D40" s="7">
        <f>SUM(D36:D39)</f>
        <v>17</v>
      </c>
      <c r="E40" s="7"/>
      <c r="F40" s="7"/>
      <c r="G40" s="8">
        <f t="shared" ref="G40:H40" si="20">SUM(G36:G39)</f>
        <v>0</v>
      </c>
      <c r="H40" s="8">
        <f t="shared" si="20"/>
        <v>0</v>
      </c>
      <c r="I40" s="32"/>
      <c r="J40" s="32"/>
    </row>
    <row r="41" spans="1:10" x14ac:dyDescent="0.3">
      <c r="A41" s="27" t="s">
        <v>47</v>
      </c>
      <c r="B41" s="21" t="s">
        <v>3</v>
      </c>
      <c r="C41" s="3" t="s">
        <v>7</v>
      </c>
      <c r="D41" s="21">
        <v>80</v>
      </c>
      <c r="E41" s="2"/>
      <c r="F41" s="19"/>
      <c r="G41" s="19">
        <f t="shared" ref="G41:G42" si="21">D41*E41</f>
        <v>0</v>
      </c>
      <c r="H41" s="19">
        <f t="shared" ref="H41:H42" si="22">G41*1.95583</f>
        <v>0</v>
      </c>
      <c r="I41" s="32"/>
      <c r="J41" s="32"/>
    </row>
    <row r="42" spans="1:10" x14ac:dyDescent="0.3">
      <c r="A42" s="28"/>
      <c r="B42" s="21" t="s">
        <v>5</v>
      </c>
      <c r="C42" s="3" t="s">
        <v>7</v>
      </c>
      <c r="D42" s="21">
        <v>100</v>
      </c>
      <c r="E42" s="2"/>
      <c r="F42" s="19"/>
      <c r="G42" s="19">
        <f t="shared" si="21"/>
        <v>0</v>
      </c>
      <c r="H42" s="19">
        <f t="shared" si="22"/>
        <v>0</v>
      </c>
      <c r="I42" s="32"/>
      <c r="J42" s="32"/>
    </row>
    <row r="43" spans="1:10" x14ac:dyDescent="0.3">
      <c r="A43" s="29"/>
      <c r="B43" s="30" t="s">
        <v>9</v>
      </c>
      <c r="C43" s="30"/>
      <c r="D43" s="7">
        <f>SUM(D41:D42)</f>
        <v>180</v>
      </c>
      <c r="E43" s="7"/>
      <c r="F43" s="7"/>
      <c r="G43" s="8">
        <f t="shared" ref="G43:H43" si="23">SUM(G41:G42)</f>
        <v>0</v>
      </c>
      <c r="H43" s="8">
        <f t="shared" si="23"/>
        <v>0</v>
      </c>
      <c r="I43" s="33"/>
      <c r="J43" s="33"/>
    </row>
    <row r="44" spans="1:10" x14ac:dyDescent="0.3">
      <c r="A44" s="3"/>
      <c r="B44" s="34" t="s">
        <v>36</v>
      </c>
      <c r="C44" s="35"/>
      <c r="D44" s="4">
        <f>SUM(D43,D40,D35,D29,D26,D23,D18,D10)</f>
        <v>968</v>
      </c>
      <c r="E44" s="5">
        <f>G44/D44</f>
        <v>0</v>
      </c>
      <c r="F44" s="5"/>
      <c r="G44" s="5">
        <f t="shared" ref="G44:H44" si="24">SUM(G43,G40,G35,G29,G26,G23,G18,G10)</f>
        <v>0</v>
      </c>
      <c r="H44" s="5">
        <f t="shared" si="24"/>
        <v>0</v>
      </c>
      <c r="I44" s="5"/>
      <c r="J44" s="5"/>
    </row>
  </sheetData>
  <autoFilter ref="A3:G25" xr:uid="{00000000-0009-0000-0000-000001000000}"/>
  <mergeCells count="20">
    <mergeCell ref="B44:C44"/>
    <mergeCell ref="A30:A35"/>
    <mergeCell ref="B35:C35"/>
    <mergeCell ref="A36:A40"/>
    <mergeCell ref="B40:C40"/>
    <mergeCell ref="A41:A43"/>
    <mergeCell ref="B43:C43"/>
    <mergeCell ref="I4:I43"/>
    <mergeCell ref="A19:A23"/>
    <mergeCell ref="B23:C23"/>
    <mergeCell ref="J4:J43"/>
    <mergeCell ref="A1:J1"/>
    <mergeCell ref="A24:A26"/>
    <mergeCell ref="A27:A29"/>
    <mergeCell ref="B29:C29"/>
    <mergeCell ref="A4:A10"/>
    <mergeCell ref="B10:C10"/>
    <mergeCell ref="A11:A18"/>
    <mergeCell ref="B18:C18"/>
    <mergeCell ref="B26:C26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5"/>
  <sheetViews>
    <sheetView workbookViewId="0">
      <selection activeCell="B4" sqref="B4:H4"/>
    </sheetView>
  </sheetViews>
  <sheetFormatPr defaultRowHeight="14.5" x14ac:dyDescent="0.35"/>
  <cols>
    <col min="1" max="1" width="5.7265625" style="14" customWidth="1"/>
    <col min="2" max="2" width="10.54296875" style="14" customWidth="1"/>
    <col min="3" max="3" width="17.81640625" style="14" customWidth="1"/>
    <col min="4" max="11" width="8.81640625" style="14"/>
  </cols>
  <sheetData>
    <row r="2" spans="1:11" ht="17.5" x14ac:dyDescent="0.35">
      <c r="B2" s="48" t="s">
        <v>11</v>
      </c>
      <c r="C2" s="48"/>
      <c r="D2" s="48"/>
      <c r="E2" s="48"/>
      <c r="F2" s="48"/>
      <c r="G2" s="48"/>
      <c r="H2" s="48"/>
    </row>
    <row r="3" spans="1:11" ht="17.5" x14ac:dyDescent="0.35">
      <c r="B3" s="48" t="s">
        <v>33</v>
      </c>
      <c r="C3" s="48"/>
      <c r="D3" s="48"/>
      <c r="E3" s="48"/>
      <c r="F3" s="48"/>
      <c r="G3" s="48"/>
      <c r="H3" s="48"/>
    </row>
    <row r="4" spans="1:11" ht="17.5" x14ac:dyDescent="0.35">
      <c r="B4" s="48" t="s">
        <v>34</v>
      </c>
      <c r="C4" s="48"/>
      <c r="D4" s="48"/>
      <c r="E4" s="48"/>
      <c r="F4" s="48"/>
      <c r="G4" s="48"/>
      <c r="H4" s="48"/>
    </row>
    <row r="5" spans="1:11" ht="18" thickBot="1" x14ac:dyDescent="0.4">
      <c r="B5" s="9"/>
      <c r="C5" s="9"/>
    </row>
    <row r="6" spans="1:11" ht="15" thickBot="1" x14ac:dyDescent="0.4">
      <c r="B6" s="42" t="s">
        <v>12</v>
      </c>
      <c r="C6" s="42" t="s">
        <v>13</v>
      </c>
      <c r="D6" s="44" t="s">
        <v>19</v>
      </c>
      <c r="E6" s="45"/>
      <c r="F6" s="45"/>
      <c r="G6" s="46"/>
      <c r="H6" s="42" t="s">
        <v>14</v>
      </c>
    </row>
    <row r="7" spans="1:11" ht="15" thickBot="1" x14ac:dyDescent="0.4">
      <c r="B7" s="43"/>
      <c r="C7" s="43"/>
      <c r="D7" s="11" t="s">
        <v>15</v>
      </c>
      <c r="E7" s="11" t="s">
        <v>16</v>
      </c>
      <c r="F7" s="11" t="s">
        <v>17</v>
      </c>
      <c r="G7" s="11" t="s">
        <v>18</v>
      </c>
      <c r="H7" s="47"/>
    </row>
    <row r="8" spans="1:11" ht="15" thickBot="1" x14ac:dyDescent="0.4">
      <c r="B8" s="23" t="s">
        <v>48</v>
      </c>
      <c r="C8" s="12" t="s">
        <v>20</v>
      </c>
      <c r="D8" s="10">
        <v>600</v>
      </c>
      <c r="E8" s="11">
        <v>368</v>
      </c>
      <c r="F8" s="11">
        <v>0</v>
      </c>
      <c r="G8" s="11">
        <v>0</v>
      </c>
      <c r="H8" s="13">
        <f>SUM(D8:G8)</f>
        <v>968</v>
      </c>
    </row>
    <row r="9" spans="1:11" x14ac:dyDescent="0.35">
      <c r="I9" s="15">
        <f>'ПРИЛ1_17-10-26'!D44</f>
        <v>968</v>
      </c>
    </row>
    <row r="11" spans="1:11" x14ac:dyDescent="0.35">
      <c r="A11" s="1"/>
      <c r="B11" s="1"/>
      <c r="C11" s="1"/>
      <c r="D11" s="1"/>
      <c r="E11" s="1"/>
      <c r="F11" s="1"/>
      <c r="G11" s="1"/>
      <c r="H11" s="6"/>
      <c r="I11" s="1"/>
      <c r="J11" s="1"/>
      <c r="K11" s="1"/>
    </row>
    <row r="12" spans="1:1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 s="1"/>
      <c r="B13" s="1"/>
      <c r="C13" s="1"/>
      <c r="D13" s="1"/>
      <c r="E13" s="1"/>
      <c r="F13" s="1"/>
      <c r="G13" s="1"/>
      <c r="H13" s="6"/>
      <c r="I13" s="1"/>
      <c r="J13" s="1"/>
      <c r="K13" s="1"/>
    </row>
    <row r="15" spans="1:11" x14ac:dyDescent="0.35">
      <c r="A15" s="1"/>
      <c r="B15" s="1"/>
      <c r="C15" s="1"/>
      <c r="D15" s="1"/>
      <c r="E15" s="1"/>
      <c r="F15" s="1"/>
      <c r="G15" s="1"/>
      <c r="H15" s="6"/>
      <c r="I15" s="1"/>
      <c r="J15" s="1"/>
      <c r="K15" s="1"/>
    </row>
  </sheetData>
  <mergeCells count="7">
    <mergeCell ref="B6:B7"/>
    <mergeCell ref="C6:C7"/>
    <mergeCell ref="D6:G6"/>
    <mergeCell ref="H6:H7"/>
    <mergeCell ref="B2:H2"/>
    <mergeCell ref="B3:H3"/>
    <mergeCell ref="B4:H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ПРИЛ1_17-10-26</vt:lpstr>
      <vt:lpstr>ПРИЛ2_17-10-26</vt:lpstr>
      <vt:lpstr>ПРИЛ3_17-10-26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2006-11-28T10:12:39Z</dcterms:created>
  <dcterms:modified xsi:type="dcterms:W3CDTF">2026-01-26T09:10:24Z</dcterms:modified>
</cp:coreProperties>
</file>