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85D98205-89BA-4CEA-B9A2-015A5E8C8D6C}" xr6:coauthVersionLast="47" xr6:coauthVersionMax="47" xr10:uidLastSave="{00000000-0000-0000-0000-000000000000}"/>
  <bookViews>
    <workbookView xWindow="38280" yWindow="5340" windowWidth="29040" windowHeight="15720" xr2:uid="{00000000-000D-0000-FFFF-FFFF00000000}"/>
  </bookViews>
  <sheets>
    <sheet name="ПРИЛ1_17-8-26" sheetId="5" r:id="rId1"/>
    <sheet name="ПРИЛ2_17-8-26" sheetId="17" r:id="rId2"/>
    <sheet name="ПРИЛ3_17-8-26" sheetId="14" r:id="rId3"/>
  </sheets>
  <definedNames>
    <definedName name="_xlnm._FilterDatabase" localSheetId="0" hidden="1">'ПРИЛ1_17-8-26'!$A$3:$K$22</definedName>
    <definedName name="_xlnm._FilterDatabase" localSheetId="1" hidden="1">'ПРИЛ2_17-8-26'!$A$3:$I$3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1" i="17" l="1"/>
  <c r="G20" i="17"/>
  <c r="F20" i="17"/>
  <c r="H20" i="17" s="1"/>
  <c r="G19" i="17"/>
  <c r="G21" i="17" s="1"/>
  <c r="F19" i="17"/>
  <c r="H19" i="17" s="1"/>
  <c r="H21" i="17" s="1"/>
  <c r="D18" i="17"/>
  <c r="G17" i="17"/>
  <c r="F17" i="17"/>
  <c r="H17" i="17" s="1"/>
  <c r="G16" i="17"/>
  <c r="F16" i="17"/>
  <c r="H16" i="17" s="1"/>
  <c r="D15" i="17"/>
  <c r="G14" i="17"/>
  <c r="F14" i="17"/>
  <c r="H14" i="17" s="1"/>
  <c r="G13" i="17"/>
  <c r="F13" i="17"/>
  <c r="H13" i="17" s="1"/>
  <c r="D12" i="17"/>
  <c r="G11" i="17"/>
  <c r="F11" i="17"/>
  <c r="H11" i="17" s="1"/>
  <c r="G10" i="17"/>
  <c r="F10" i="17"/>
  <c r="H10" i="17" s="1"/>
  <c r="G9" i="17"/>
  <c r="F9" i="17"/>
  <c r="H9" i="17" s="1"/>
  <c r="G8" i="17"/>
  <c r="F8" i="17"/>
  <c r="H8" i="17" s="1"/>
  <c r="G7" i="17"/>
  <c r="F7" i="17"/>
  <c r="H7" i="17" s="1"/>
  <c r="D6" i="17"/>
  <c r="G5" i="17"/>
  <c r="F5" i="17"/>
  <c r="H5" i="17" s="1"/>
  <c r="G4" i="17"/>
  <c r="G6" i="17" s="1"/>
  <c r="F4" i="17"/>
  <c r="H4" i="17" s="1"/>
  <c r="H15" i="17" l="1"/>
  <c r="H6" i="17"/>
  <c r="G15" i="17"/>
  <c r="G12" i="17"/>
  <c r="H18" i="17"/>
  <c r="G18" i="17"/>
  <c r="D22" i="17"/>
  <c r="H12" i="17"/>
  <c r="H22" i="17" s="1"/>
  <c r="G21" i="5"/>
  <c r="G15" i="5"/>
  <c r="G20" i="5"/>
  <c r="F20" i="5"/>
  <c r="H20" i="5" s="1"/>
  <c r="G19" i="5"/>
  <c r="F19" i="5"/>
  <c r="H19" i="5" s="1"/>
  <c r="H21" i="5" s="1"/>
  <c r="H22" i="5" s="1"/>
  <c r="L4" i="5" s="1"/>
  <c r="G17" i="5"/>
  <c r="F17" i="5"/>
  <c r="H17" i="5" s="1"/>
  <c r="G16" i="5"/>
  <c r="G18" i="5" s="1"/>
  <c r="F16" i="5"/>
  <c r="H16" i="5" s="1"/>
  <c r="H18" i="5" s="1"/>
  <c r="G14" i="5"/>
  <c r="F14" i="5"/>
  <c r="H14" i="5" s="1"/>
  <c r="G13" i="5"/>
  <c r="F13" i="5"/>
  <c r="H13" i="5" s="1"/>
  <c r="H15" i="5" s="1"/>
  <c r="G11" i="5"/>
  <c r="F11" i="5"/>
  <c r="H11" i="5" s="1"/>
  <c r="G10" i="5"/>
  <c r="F10" i="5"/>
  <c r="H10" i="5" s="1"/>
  <c r="G9" i="5"/>
  <c r="F9" i="5"/>
  <c r="H9" i="5" s="1"/>
  <c r="G8" i="5"/>
  <c r="F8" i="5"/>
  <c r="H8" i="5" s="1"/>
  <c r="G7" i="5"/>
  <c r="G12" i="5" s="1"/>
  <c r="F7" i="5"/>
  <c r="H7" i="5" s="1"/>
  <c r="H12" i="5" s="1"/>
  <c r="G5" i="5"/>
  <c r="F5" i="5"/>
  <c r="H5" i="5" s="1"/>
  <c r="G4" i="5"/>
  <c r="G6" i="5" s="1"/>
  <c r="F4" i="5"/>
  <c r="H4" i="5" s="1"/>
  <c r="H6" i="5" s="1"/>
  <c r="D18" i="5"/>
  <c r="D15" i="5"/>
  <c r="D12" i="5"/>
  <c r="D6" i="5"/>
  <c r="G22" i="5" l="1"/>
  <c r="K4" i="5" s="1"/>
  <c r="G22" i="17"/>
  <c r="I4" i="17" s="1"/>
  <c r="J4" i="17"/>
  <c r="H8" i="14"/>
  <c r="D21" i="5"/>
  <c r="D22" i="5" s="1"/>
  <c r="I9" i="14" l="1"/>
  <c r="I4" i="5" l="1"/>
  <c r="J4" i="5"/>
</calcChain>
</file>

<file path=xl/sharedStrings.xml><?xml version="1.0" encoding="utf-8"?>
<sst xmlns="http://schemas.openxmlformats.org/spreadsheetml/2006/main" count="111" uniqueCount="49">
  <si>
    <t>Дървесен вид</t>
  </si>
  <si>
    <t>Сортимент</t>
  </si>
  <si>
    <t>Гаранция 
за изпълнение,
лева</t>
  </si>
  <si>
    <t>Отдел,
подотдел,
ДГС/ДЛС</t>
  </si>
  <si>
    <t>гбр</t>
  </si>
  <si>
    <t>Трупи за бичене 18-29 см</t>
  </si>
  <si>
    <t>Трупи за бичене над 30 см</t>
  </si>
  <si>
    <t>Общо за подотдела</t>
  </si>
  <si>
    <t>ОЗМ</t>
  </si>
  <si>
    <t>Гаранция 
за участие,
лева</t>
  </si>
  <si>
    <t>Приложение №3 към Договор № ….........................</t>
  </si>
  <si>
    <t>Обект</t>
  </si>
  <si>
    <t>ТП ДГС, ДЛС</t>
  </si>
  <si>
    <t>Общо</t>
  </si>
  <si>
    <t>I-во</t>
  </si>
  <si>
    <t>II-ро</t>
  </si>
  <si>
    <t>III-то</t>
  </si>
  <si>
    <t>IV-то</t>
  </si>
  <si>
    <t>Месец 2025г. / пл.куб.м</t>
  </si>
  <si>
    <t>ДГС Омуртаг</t>
  </si>
  <si>
    <t>Прогнозно количество дървесина пл.куб.м.</t>
  </si>
  <si>
    <t>Начална цена лв./пл.м3 без ДДС</t>
  </si>
  <si>
    <t>Начална обща цена, лв. без ДДС</t>
  </si>
  <si>
    <t>Достигната цена лв./пл.м3 без ДДС</t>
  </si>
  <si>
    <t>Достигната обща цена, лв. без ДДС</t>
  </si>
  <si>
    <t>бб</t>
  </si>
  <si>
    <t>Начална цена €./пл.м3 без ДДС</t>
  </si>
  <si>
    <t>Начална обща цена, €. без ДДС</t>
  </si>
  <si>
    <t>Гаранция 
за участие,
€</t>
  </si>
  <si>
    <t>Стъпка на наддаване, лв</t>
  </si>
  <si>
    <t>Стъпка на наддаване, €</t>
  </si>
  <si>
    <t>Достигната цена €./пл.м3 без ДДС</t>
  </si>
  <si>
    <t>Достигната обща цена, €. без ДДС</t>
  </si>
  <si>
    <t>Гаранция 
за изпълнение,
€</t>
  </si>
  <si>
    <t>ак</t>
  </si>
  <si>
    <t xml:space="preserve">Колове </t>
  </si>
  <si>
    <t>262Л</t>
  </si>
  <si>
    <t>цр</t>
  </si>
  <si>
    <t>бл</t>
  </si>
  <si>
    <t>364 И</t>
  </si>
  <si>
    <t>264 Е</t>
  </si>
  <si>
    <t>247 Д</t>
  </si>
  <si>
    <t>280 З</t>
  </si>
  <si>
    <t>ПРИЛОЖЕНИЕ № 1
НАЧАЛНИ ЦЕНИ ЗА ПРОДАЖБА НА ПРОГНОЗНО КОЛИЧЕСТВО ДОБИТА ДЪРВЕСИНА
ОБЕКТ № 17-8-26</t>
  </si>
  <si>
    <t>Всичко за обект №17-8-26</t>
  </si>
  <si>
    <t>ПРИЛОЖЕНИЕ № 2
ДОСТИГНАТИ ЦЕНИ ЗА ПРОДАЖБА НА ПРОГНОЗНО КОЛИЧЕСТВО ДОБИТА ДЪРВЕСИНА
ОБЕКТ № 17-8-26</t>
  </si>
  <si>
    <t>Обект № 17-8-26</t>
  </si>
  <si>
    <t>17-8-26</t>
  </si>
  <si>
    <t>График за изпълнение  по тримесечия през 2026 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</si>
</sst>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ont="0" applyFill="0" applyBorder="0" applyAlignment="0" applyProtection="0">
      <alignment vertical="top"/>
    </xf>
    <xf numFmtId="0" fontId="1" fillId="0" borderId="0" applyNumberFormat="0" applyFont="0" applyFill="0" applyBorder="0" applyAlignment="0" applyProtection="0">
      <alignment vertical="top"/>
    </xf>
    <xf numFmtId="0" fontId="1" fillId="0" borderId="0"/>
  </cellStyleXfs>
  <cellXfs count="61">
    <xf numFmtId="0" fontId="0" fillId="0" borderId="0" xfId="0"/>
    <xf numFmtId="0" fontId="3" fillId="0" borderId="0" xfId="0" applyFont="1"/>
    <xf numFmtId="2" fontId="3" fillId="0" borderId="1" xfId="0" applyNumberFormat="1" applyFont="1" applyBorder="1"/>
    <xf numFmtId="0" fontId="3" fillId="0" borderId="1" xfId="0" applyFont="1" applyBorder="1"/>
    <xf numFmtId="2" fontId="4" fillId="0" borderId="1" xfId="0" applyNumberFormat="1" applyFont="1" applyBorder="1"/>
    <xf numFmtId="2" fontId="3" fillId="0" borderId="0" xfId="0" applyNumberFormat="1" applyFont="1"/>
    <xf numFmtId="0" fontId="4" fillId="2" borderId="1" xfId="0" applyFont="1" applyFill="1" applyBorder="1"/>
    <xf numFmtId="2" fontId="4" fillId="2" borderId="1" xfId="0" applyNumberFormat="1" applyFont="1" applyFill="1" applyBorder="1"/>
    <xf numFmtId="0" fontId="5" fillId="0" borderId="0" xfId="0" applyFont="1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2" fillId="0" borderId="2" xfId="3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/>
    </xf>
    <xf numFmtId="0" fontId="8" fillId="0" borderId="1" xfId="0" applyFont="1" applyBorder="1"/>
    <xf numFmtId="2" fontId="3" fillId="0" borderId="2" xfId="0" applyNumberFormat="1" applyFont="1" applyBorder="1"/>
    <xf numFmtId="0" fontId="8" fillId="0" borderId="6" xfId="0" applyFont="1" applyBorder="1" applyAlignment="1">
      <alignment horizontal="left"/>
    </xf>
    <xf numFmtId="164" fontId="8" fillId="0" borderId="1" xfId="0" applyNumberFormat="1" applyFont="1" applyBorder="1"/>
    <xf numFmtId="164" fontId="8" fillId="0" borderId="0" xfId="0" applyNumberFormat="1" applyFont="1"/>
    <xf numFmtId="164" fontId="4" fillId="0" borderId="1" xfId="0" applyNumberFormat="1" applyFont="1" applyBorder="1"/>
    <xf numFmtId="0" fontId="8" fillId="0" borderId="2" xfId="0" applyFont="1" applyBorder="1"/>
    <xf numFmtId="164" fontId="11" fillId="2" borderId="1" xfId="0" applyNumberFormat="1" applyFont="1" applyFill="1" applyBorder="1"/>
    <xf numFmtId="0" fontId="11" fillId="2" borderId="1" xfId="0" applyFont="1" applyFill="1" applyBorder="1"/>
    <xf numFmtId="2" fontId="11" fillId="2" borderId="1" xfId="0" applyNumberFormat="1" applyFont="1" applyFill="1" applyBorder="1"/>
    <xf numFmtId="0" fontId="8" fillId="0" borderId="16" xfId="0" applyFont="1" applyBorder="1" applyAlignment="1">
      <alignment horizontal="left"/>
    </xf>
    <xf numFmtId="49" fontId="7" fillId="0" borderId="7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1" fillId="2" borderId="15" xfId="0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10" fillId="0" borderId="17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</cellXfs>
  <cellStyles count="4">
    <cellStyle name="Normal_Sheet1" xfId="2" xr:uid="{00000000-0005-0000-0000-000000000000}"/>
    <cellStyle name="Нормален" xfId="0" builtinId="0"/>
    <cellStyle name="Нормален 2" xfId="3" xr:uid="{00000000-0005-0000-0000-000002000000}"/>
    <cellStyle name="Нормален 2 2" xfId="1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2"/>
  <sheetViews>
    <sheetView tabSelected="1" zoomScale="110" zoomScaleNormal="110" workbookViewId="0">
      <selection activeCell="L4" sqref="L4:L22"/>
    </sheetView>
  </sheetViews>
  <sheetFormatPr defaultColWidth="9.1796875" defaultRowHeight="13" x14ac:dyDescent="0.3"/>
  <cols>
    <col min="1" max="1" width="8.81640625" style="1"/>
    <col min="2" max="2" width="10" style="1" customWidth="1"/>
    <col min="3" max="3" width="24.54296875" style="1" customWidth="1"/>
    <col min="4" max="11" width="12.1796875" style="1" customWidth="1"/>
    <col min="12" max="12" width="11.26953125" style="1" customWidth="1"/>
    <col min="13" max="14" width="8.81640625" style="1"/>
    <col min="15" max="16384" width="9.1796875" style="1"/>
  </cols>
  <sheetData>
    <row r="1" spans="1:13" ht="46.9" customHeight="1" thickBot="1" x14ac:dyDescent="0.35">
      <c r="A1" s="31" t="s">
        <v>43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3"/>
    </row>
    <row r="3" spans="1:13" ht="58.5" customHeight="1" x14ac:dyDescent="0.3">
      <c r="A3" s="15" t="s">
        <v>3</v>
      </c>
      <c r="B3" s="15" t="s">
        <v>0</v>
      </c>
      <c r="C3" s="15" t="s">
        <v>1</v>
      </c>
      <c r="D3" s="16" t="s">
        <v>20</v>
      </c>
      <c r="E3" s="16" t="s">
        <v>21</v>
      </c>
      <c r="F3" s="16" t="s">
        <v>26</v>
      </c>
      <c r="G3" s="16" t="s">
        <v>22</v>
      </c>
      <c r="H3" s="16" t="s">
        <v>27</v>
      </c>
      <c r="I3" s="15" t="s">
        <v>9</v>
      </c>
      <c r="J3" s="15" t="s">
        <v>28</v>
      </c>
      <c r="K3" s="17" t="s">
        <v>29</v>
      </c>
      <c r="L3" s="17" t="s">
        <v>30</v>
      </c>
    </row>
    <row r="4" spans="1:13" s="13" customFormat="1" ht="14" x14ac:dyDescent="0.3">
      <c r="A4" s="44" t="s">
        <v>41</v>
      </c>
      <c r="B4" s="21" t="s">
        <v>34</v>
      </c>
      <c r="C4" s="19" t="s">
        <v>5</v>
      </c>
      <c r="D4" s="22">
        <v>9</v>
      </c>
      <c r="E4" s="22">
        <v>100</v>
      </c>
      <c r="F4" s="2">
        <f>E4/1.95583</f>
        <v>51.129188119621851</v>
      </c>
      <c r="G4" s="2">
        <f t="shared" ref="G4:G5" si="0">D4*E4</f>
        <v>900</v>
      </c>
      <c r="H4" s="20">
        <f>D4*F4</f>
        <v>460.16269307659667</v>
      </c>
      <c r="I4" s="34">
        <f>G22*0.05</f>
        <v>2568.3000000000002</v>
      </c>
      <c r="J4" s="34">
        <f>H22*0.05</f>
        <v>1313.1509384762483</v>
      </c>
      <c r="K4" s="34">
        <f>G22*0.01</f>
        <v>513.66</v>
      </c>
      <c r="L4" s="58">
        <f>H22*0.01</f>
        <v>262.63018769524962</v>
      </c>
      <c r="M4" s="23"/>
    </row>
    <row r="5" spans="1:13" s="13" customFormat="1" ht="14" x14ac:dyDescent="0.3">
      <c r="A5" s="45"/>
      <c r="B5" s="21" t="s">
        <v>34</v>
      </c>
      <c r="C5" s="19" t="s">
        <v>35</v>
      </c>
      <c r="D5" s="22">
        <v>70</v>
      </c>
      <c r="E5" s="22">
        <v>120</v>
      </c>
      <c r="F5" s="2">
        <f>E5/1.95583</f>
        <v>61.355025743546221</v>
      </c>
      <c r="G5" s="2">
        <f t="shared" si="0"/>
        <v>8400</v>
      </c>
      <c r="H5" s="20">
        <f>D5*F5</f>
        <v>4294.8518020482352</v>
      </c>
      <c r="I5" s="35"/>
      <c r="J5" s="35"/>
      <c r="K5" s="35"/>
      <c r="L5" s="59"/>
      <c r="M5" s="23"/>
    </row>
    <row r="6" spans="1:13" s="13" customFormat="1" ht="14" x14ac:dyDescent="0.3">
      <c r="A6" s="46"/>
      <c r="B6" s="42" t="s">
        <v>7</v>
      </c>
      <c r="C6" s="43"/>
      <c r="D6" s="26">
        <f>SUM(D4:D5)</f>
        <v>79</v>
      </c>
      <c r="E6" s="26"/>
      <c r="F6" s="26"/>
      <c r="G6" s="26">
        <f>SUM(G4:G5)</f>
        <v>9300</v>
      </c>
      <c r="H6" s="28">
        <f>SUM(H4:H5)</f>
        <v>4755.0144951248321</v>
      </c>
      <c r="I6" s="35"/>
      <c r="J6" s="35"/>
      <c r="K6" s="35"/>
      <c r="L6" s="59"/>
      <c r="M6" s="23"/>
    </row>
    <row r="7" spans="1:13" s="13" customFormat="1" ht="14" x14ac:dyDescent="0.3">
      <c r="A7" s="44" t="s">
        <v>36</v>
      </c>
      <c r="B7" s="21" t="s">
        <v>37</v>
      </c>
      <c r="C7" s="19" t="s">
        <v>6</v>
      </c>
      <c r="D7" s="22">
        <v>17</v>
      </c>
      <c r="E7" s="22">
        <v>121</v>
      </c>
      <c r="F7" s="2">
        <f>E7/1.95583</f>
        <v>61.866317624742436</v>
      </c>
      <c r="G7" s="2">
        <f t="shared" ref="G7:G11" si="1">D7*E7</f>
        <v>2057</v>
      </c>
      <c r="H7" s="20">
        <f>D7*F7</f>
        <v>1051.7273996206213</v>
      </c>
      <c r="I7" s="35"/>
      <c r="J7" s="35"/>
      <c r="K7" s="35"/>
      <c r="L7" s="59"/>
      <c r="M7" s="23"/>
    </row>
    <row r="8" spans="1:13" s="13" customFormat="1" ht="14" x14ac:dyDescent="0.3">
      <c r="A8" s="45"/>
      <c r="B8" s="21" t="s">
        <v>37</v>
      </c>
      <c r="C8" s="19" t="s">
        <v>5</v>
      </c>
      <c r="D8" s="22">
        <v>86</v>
      </c>
      <c r="E8" s="22">
        <v>121</v>
      </c>
      <c r="F8" s="2">
        <f>E8/1.95583</f>
        <v>61.866317624742436</v>
      </c>
      <c r="G8" s="2">
        <f t="shared" si="1"/>
        <v>10406</v>
      </c>
      <c r="H8" s="20">
        <f>D8*F8</f>
        <v>5320.5033157278494</v>
      </c>
      <c r="I8" s="35"/>
      <c r="J8" s="35"/>
      <c r="K8" s="35"/>
      <c r="L8" s="59"/>
      <c r="M8" s="23"/>
    </row>
    <row r="9" spans="1:13" s="13" customFormat="1" ht="14" x14ac:dyDescent="0.3">
      <c r="A9" s="45"/>
      <c r="B9" s="21" t="s">
        <v>37</v>
      </c>
      <c r="C9" s="19" t="s">
        <v>8</v>
      </c>
      <c r="D9" s="22">
        <v>100</v>
      </c>
      <c r="E9" s="22">
        <v>117</v>
      </c>
      <c r="F9" s="2">
        <f>E9/1.95583</f>
        <v>59.821150099957563</v>
      </c>
      <c r="G9" s="2">
        <f t="shared" si="1"/>
        <v>11700</v>
      </c>
      <c r="H9" s="20">
        <f>D9*F9</f>
        <v>5982.1150099957567</v>
      </c>
      <c r="I9" s="35"/>
      <c r="J9" s="35"/>
      <c r="K9" s="35"/>
      <c r="L9" s="59"/>
      <c r="M9" s="23"/>
    </row>
    <row r="10" spans="1:13" s="13" customFormat="1" ht="14" x14ac:dyDescent="0.3">
      <c r="A10" s="45"/>
      <c r="B10" s="21" t="s">
        <v>38</v>
      </c>
      <c r="C10" s="19" t="s">
        <v>5</v>
      </c>
      <c r="D10" s="22">
        <v>1</v>
      </c>
      <c r="E10" s="22">
        <v>135</v>
      </c>
      <c r="F10" s="2">
        <f>E10/1.95583</f>
        <v>69.024403961489497</v>
      </c>
      <c r="G10" s="2">
        <f t="shared" si="1"/>
        <v>135</v>
      </c>
      <c r="H10" s="20">
        <f>D10*F10</f>
        <v>69.024403961489497</v>
      </c>
      <c r="I10" s="35"/>
      <c r="J10" s="35"/>
      <c r="K10" s="35"/>
      <c r="L10" s="59"/>
      <c r="M10" s="23"/>
    </row>
    <row r="11" spans="1:13" s="13" customFormat="1" ht="14" x14ac:dyDescent="0.3">
      <c r="A11" s="45"/>
      <c r="B11" s="29" t="s">
        <v>4</v>
      </c>
      <c r="C11" s="25" t="s">
        <v>5</v>
      </c>
      <c r="D11" s="22">
        <v>2</v>
      </c>
      <c r="E11" s="22">
        <v>121</v>
      </c>
      <c r="F11" s="2">
        <f>E11/1.95583</f>
        <v>61.866317624742436</v>
      </c>
      <c r="G11" s="2">
        <f t="shared" si="1"/>
        <v>242</v>
      </c>
      <c r="H11" s="20">
        <f>D11*F11</f>
        <v>123.73263524948487</v>
      </c>
      <c r="I11" s="35"/>
      <c r="J11" s="35"/>
      <c r="K11" s="35"/>
      <c r="L11" s="59"/>
      <c r="M11" s="23"/>
    </row>
    <row r="12" spans="1:13" s="13" customFormat="1" ht="14" x14ac:dyDescent="0.3">
      <c r="A12" s="46"/>
      <c r="B12" s="42" t="s">
        <v>7</v>
      </c>
      <c r="C12" s="43"/>
      <c r="D12" s="26">
        <f>SUM(D7:D11)</f>
        <v>206</v>
      </c>
      <c r="E12" s="26"/>
      <c r="F12" s="26"/>
      <c r="G12" s="26">
        <f>SUM(G7:G11)</f>
        <v>24540</v>
      </c>
      <c r="H12" s="28">
        <f>SUM(H7:H11)</f>
        <v>12547.102764555204</v>
      </c>
      <c r="I12" s="35"/>
      <c r="J12" s="35"/>
      <c r="K12" s="35"/>
      <c r="L12" s="59"/>
      <c r="M12" s="23"/>
    </row>
    <row r="13" spans="1:13" s="13" customFormat="1" ht="14" x14ac:dyDescent="0.3">
      <c r="A13" s="44" t="s">
        <v>39</v>
      </c>
      <c r="B13" s="21" t="s">
        <v>34</v>
      </c>
      <c r="C13" s="19" t="s">
        <v>5</v>
      </c>
      <c r="D13" s="22">
        <v>1</v>
      </c>
      <c r="E13" s="22">
        <v>100</v>
      </c>
      <c r="F13" s="2">
        <f>E13/1.95583</f>
        <v>51.129188119621851</v>
      </c>
      <c r="G13" s="2">
        <f t="shared" ref="G13:G14" si="2">D13*E13</f>
        <v>100</v>
      </c>
      <c r="H13" s="20">
        <f>D13*F13</f>
        <v>51.129188119621851</v>
      </c>
      <c r="I13" s="35"/>
      <c r="J13" s="35"/>
      <c r="K13" s="35"/>
      <c r="L13" s="59"/>
      <c r="M13" s="23"/>
    </row>
    <row r="14" spans="1:13" s="13" customFormat="1" ht="14" x14ac:dyDescent="0.3">
      <c r="A14" s="45"/>
      <c r="B14" s="21" t="s">
        <v>34</v>
      </c>
      <c r="C14" s="19" t="s">
        <v>35</v>
      </c>
      <c r="D14" s="22">
        <v>23</v>
      </c>
      <c r="E14" s="22">
        <v>120</v>
      </c>
      <c r="F14" s="2">
        <f>E14/1.95583</f>
        <v>61.355025743546221</v>
      </c>
      <c r="G14" s="2">
        <f t="shared" si="2"/>
        <v>2760</v>
      </c>
      <c r="H14" s="20">
        <f>D14*F14</f>
        <v>1411.1655921015631</v>
      </c>
      <c r="I14" s="35"/>
      <c r="J14" s="35"/>
      <c r="K14" s="35"/>
      <c r="L14" s="59"/>
      <c r="M14" s="23"/>
    </row>
    <row r="15" spans="1:13" s="13" customFormat="1" ht="14" x14ac:dyDescent="0.3">
      <c r="A15" s="46"/>
      <c r="B15" s="42" t="s">
        <v>7</v>
      </c>
      <c r="C15" s="43"/>
      <c r="D15" s="26">
        <f>SUM(D13:D14)</f>
        <v>24</v>
      </c>
      <c r="E15" s="26"/>
      <c r="F15" s="26"/>
      <c r="G15" s="26">
        <f>SUM(G13:G14)</f>
        <v>2860</v>
      </c>
      <c r="H15" s="28">
        <f>SUM(H13:H14)</f>
        <v>1462.294780221185</v>
      </c>
      <c r="I15" s="35"/>
      <c r="J15" s="35"/>
      <c r="K15" s="35"/>
      <c r="L15" s="59"/>
      <c r="M15" s="23"/>
    </row>
    <row r="16" spans="1:13" s="13" customFormat="1" ht="14" x14ac:dyDescent="0.3">
      <c r="A16" s="44" t="s">
        <v>40</v>
      </c>
      <c r="B16" s="21" t="s">
        <v>25</v>
      </c>
      <c r="C16" s="19" t="s">
        <v>6</v>
      </c>
      <c r="D16" s="22">
        <v>61</v>
      </c>
      <c r="E16" s="22">
        <v>120</v>
      </c>
      <c r="F16" s="2">
        <f>E16/1.95583</f>
        <v>61.355025743546221</v>
      </c>
      <c r="G16" s="2">
        <f t="shared" ref="G16:G17" si="3">D16*E16</f>
        <v>7320</v>
      </c>
      <c r="H16" s="20">
        <f>D16*F16</f>
        <v>3742.6565703563197</v>
      </c>
      <c r="I16" s="35"/>
      <c r="J16" s="35"/>
      <c r="K16" s="35"/>
      <c r="L16" s="59"/>
      <c r="M16" s="23"/>
    </row>
    <row r="17" spans="1:13" s="13" customFormat="1" ht="14" x14ac:dyDescent="0.3">
      <c r="A17" s="45"/>
      <c r="B17" s="21" t="s">
        <v>25</v>
      </c>
      <c r="C17" s="19" t="s">
        <v>5</v>
      </c>
      <c r="D17" s="22">
        <v>59</v>
      </c>
      <c r="E17" s="22">
        <v>104</v>
      </c>
      <c r="F17" s="2">
        <f>E17/1.95583</f>
        <v>53.174355644406724</v>
      </c>
      <c r="G17" s="2">
        <f t="shared" si="3"/>
        <v>6136</v>
      </c>
      <c r="H17" s="20">
        <f>D17*F17</f>
        <v>3137.2869830199966</v>
      </c>
      <c r="I17" s="35"/>
      <c r="J17" s="35"/>
      <c r="K17" s="35"/>
      <c r="L17" s="59"/>
      <c r="M17" s="23"/>
    </row>
    <row r="18" spans="1:13" s="13" customFormat="1" ht="15" customHeight="1" x14ac:dyDescent="0.3">
      <c r="A18" s="46"/>
      <c r="B18" s="42" t="s">
        <v>7</v>
      </c>
      <c r="C18" s="43"/>
      <c r="D18" s="26">
        <f>SUM(D16:D17)</f>
        <v>120</v>
      </c>
      <c r="E18" s="26"/>
      <c r="F18" s="27"/>
      <c r="G18" s="28">
        <f>SUM(G16:G17)</f>
        <v>13456</v>
      </c>
      <c r="H18" s="28">
        <f>SUM(H16:H17)</f>
        <v>6879.9435533763162</v>
      </c>
      <c r="I18" s="35"/>
      <c r="J18" s="35"/>
      <c r="K18" s="35"/>
      <c r="L18" s="59"/>
      <c r="M18" s="23"/>
    </row>
    <row r="19" spans="1:13" s="13" customFormat="1" ht="14" x14ac:dyDescent="0.3">
      <c r="A19" s="39" t="s">
        <v>42</v>
      </c>
      <c r="B19" s="18" t="s">
        <v>37</v>
      </c>
      <c r="C19" s="19" t="s">
        <v>6</v>
      </c>
      <c r="D19" s="22">
        <v>2</v>
      </c>
      <c r="E19" s="22">
        <v>121</v>
      </c>
      <c r="F19" s="2">
        <f>E19/1.95583</f>
        <v>61.866317624742436</v>
      </c>
      <c r="G19" s="2">
        <f t="shared" ref="G19:G20" si="4">D19*E19</f>
        <v>242</v>
      </c>
      <c r="H19" s="20">
        <f>D19*F19</f>
        <v>123.73263524948487</v>
      </c>
      <c r="I19" s="35"/>
      <c r="J19" s="35"/>
      <c r="K19" s="35"/>
      <c r="L19" s="59"/>
      <c r="M19" s="23"/>
    </row>
    <row r="20" spans="1:13" s="13" customFormat="1" ht="14" x14ac:dyDescent="0.3">
      <c r="A20" s="40"/>
      <c r="B20" s="18" t="s">
        <v>37</v>
      </c>
      <c r="C20" s="19" t="s">
        <v>5</v>
      </c>
      <c r="D20" s="22">
        <v>8</v>
      </c>
      <c r="E20" s="22">
        <v>121</v>
      </c>
      <c r="F20" s="2">
        <f>E20/1.95583</f>
        <v>61.866317624742436</v>
      </c>
      <c r="G20" s="2">
        <f t="shared" si="4"/>
        <v>968</v>
      </c>
      <c r="H20" s="20">
        <f>D20*F20</f>
        <v>494.93054099793949</v>
      </c>
      <c r="I20" s="35"/>
      <c r="J20" s="35"/>
      <c r="K20" s="35"/>
      <c r="L20" s="59"/>
      <c r="M20" s="23"/>
    </row>
    <row r="21" spans="1:13" ht="15" customHeight="1" x14ac:dyDescent="0.3">
      <c r="A21" s="41"/>
      <c r="B21" s="47" t="s">
        <v>7</v>
      </c>
      <c r="C21" s="48"/>
      <c r="D21" s="6">
        <f>SUM(D19:D20)</f>
        <v>10</v>
      </c>
      <c r="E21" s="7"/>
      <c r="F21" s="7"/>
      <c r="G21" s="7">
        <f>SUM(G19:G20)</f>
        <v>1210</v>
      </c>
      <c r="H21" s="7">
        <f>SUM(H19:H20)</f>
        <v>618.66317624742442</v>
      </c>
      <c r="I21" s="35"/>
      <c r="J21" s="35"/>
      <c r="K21" s="35"/>
      <c r="L21" s="59"/>
    </row>
    <row r="22" spans="1:13" x14ac:dyDescent="0.3">
      <c r="A22" s="3"/>
      <c r="B22" s="37" t="s">
        <v>44</v>
      </c>
      <c r="C22" s="38"/>
      <c r="D22" s="24">
        <f>SUM(D21,D18,D15,D12,D6)</f>
        <v>439</v>
      </c>
      <c r="E22" s="4"/>
      <c r="F22" s="4"/>
      <c r="G22" s="4">
        <f>SUM(G21,G18,G15,G12,G6)</f>
        <v>51366</v>
      </c>
      <c r="H22" s="4">
        <f>SUM(H21,H18,H15,H12,H6)</f>
        <v>26263.018769524962</v>
      </c>
      <c r="I22" s="36"/>
      <c r="J22" s="36"/>
      <c r="K22" s="36"/>
      <c r="L22" s="60"/>
    </row>
  </sheetData>
  <autoFilter ref="A3:K22" xr:uid="{00000000-0009-0000-0000-000000000000}"/>
  <mergeCells count="16">
    <mergeCell ref="A1:L1"/>
    <mergeCell ref="I4:I22"/>
    <mergeCell ref="J4:J22"/>
    <mergeCell ref="K4:K22"/>
    <mergeCell ref="B22:C22"/>
    <mergeCell ref="A19:A21"/>
    <mergeCell ref="L4:L22"/>
    <mergeCell ref="B6:C6"/>
    <mergeCell ref="A4:A6"/>
    <mergeCell ref="B12:C12"/>
    <mergeCell ref="A7:A12"/>
    <mergeCell ref="B15:C15"/>
    <mergeCell ref="A13:A15"/>
    <mergeCell ref="B18:C18"/>
    <mergeCell ref="A16:A18"/>
    <mergeCell ref="B21:C21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2"/>
  <sheetViews>
    <sheetView zoomScale="110" zoomScaleNormal="110" workbookViewId="0">
      <selection activeCell="A2" sqref="A2"/>
    </sheetView>
  </sheetViews>
  <sheetFormatPr defaultColWidth="9.1796875" defaultRowHeight="13" x14ac:dyDescent="0.3"/>
  <cols>
    <col min="1" max="1" width="9.1796875" style="1"/>
    <col min="2" max="2" width="10" style="1" customWidth="1"/>
    <col min="3" max="3" width="28.26953125" style="1" bestFit="1" customWidth="1"/>
    <col min="4" max="8" width="12.1796875" style="1" customWidth="1"/>
    <col min="9" max="9" width="11.453125" style="1" customWidth="1"/>
    <col min="10" max="10" width="10.26953125" style="1" customWidth="1"/>
    <col min="11" max="16384" width="9.1796875" style="1"/>
  </cols>
  <sheetData>
    <row r="1" spans="1:10" ht="46.9" customHeight="1" x14ac:dyDescent="0.3">
      <c r="A1" s="49" t="s">
        <v>45</v>
      </c>
      <c r="B1" s="50"/>
      <c r="C1" s="50"/>
      <c r="D1" s="50"/>
      <c r="E1" s="50"/>
      <c r="F1" s="50"/>
      <c r="G1" s="50"/>
      <c r="H1" s="50"/>
      <c r="I1" s="50"/>
      <c r="J1" s="50"/>
    </row>
    <row r="3" spans="1:10" ht="58.5" customHeight="1" x14ac:dyDescent="0.3">
      <c r="A3" s="15" t="s">
        <v>3</v>
      </c>
      <c r="B3" s="15" t="s">
        <v>0</v>
      </c>
      <c r="C3" s="15" t="s">
        <v>1</v>
      </c>
      <c r="D3" s="16" t="s">
        <v>20</v>
      </c>
      <c r="E3" s="16" t="s">
        <v>23</v>
      </c>
      <c r="F3" s="16" t="s">
        <v>31</v>
      </c>
      <c r="G3" s="16" t="s">
        <v>24</v>
      </c>
      <c r="H3" s="16" t="s">
        <v>32</v>
      </c>
      <c r="I3" s="15" t="s">
        <v>2</v>
      </c>
      <c r="J3" s="15" t="s">
        <v>33</v>
      </c>
    </row>
    <row r="4" spans="1:10" ht="14" x14ac:dyDescent="0.3">
      <c r="A4" s="44" t="s">
        <v>41</v>
      </c>
      <c r="B4" s="21" t="s">
        <v>34</v>
      </c>
      <c r="C4" s="19" t="s">
        <v>5</v>
      </c>
      <c r="D4" s="22">
        <v>9</v>
      </c>
      <c r="E4" s="22"/>
      <c r="F4" s="2">
        <f>E4/1.95583</f>
        <v>0</v>
      </c>
      <c r="G4" s="2">
        <f t="shared" ref="G4:G5" si="0">D4*E4</f>
        <v>0</v>
      </c>
      <c r="H4" s="20">
        <f>D4*F4</f>
        <v>0</v>
      </c>
      <c r="I4" s="34">
        <f>G22*0.05</f>
        <v>0</v>
      </c>
      <c r="J4" s="34">
        <f>H22*0.05</f>
        <v>0</v>
      </c>
    </row>
    <row r="5" spans="1:10" ht="14" x14ac:dyDescent="0.3">
      <c r="A5" s="45"/>
      <c r="B5" s="21" t="s">
        <v>34</v>
      </c>
      <c r="C5" s="19" t="s">
        <v>35</v>
      </c>
      <c r="D5" s="22">
        <v>70</v>
      </c>
      <c r="E5" s="22"/>
      <c r="F5" s="2">
        <f>E5/1.95583</f>
        <v>0</v>
      </c>
      <c r="G5" s="2">
        <f t="shared" si="0"/>
        <v>0</v>
      </c>
      <c r="H5" s="20">
        <f>D5*F5</f>
        <v>0</v>
      </c>
      <c r="I5" s="35"/>
      <c r="J5" s="35"/>
    </row>
    <row r="6" spans="1:10" ht="14" x14ac:dyDescent="0.3">
      <c r="A6" s="46"/>
      <c r="B6" s="42" t="s">
        <v>7</v>
      </c>
      <c r="C6" s="43"/>
      <c r="D6" s="26">
        <f>SUM(D4:D5)</f>
        <v>79</v>
      </c>
      <c r="E6" s="26"/>
      <c r="F6" s="26"/>
      <c r="G6" s="26">
        <f>SUM(G4:G5)</f>
        <v>0</v>
      </c>
      <c r="H6" s="28">
        <f>SUM(H4:H5)</f>
        <v>0</v>
      </c>
      <c r="I6" s="35"/>
      <c r="J6" s="35"/>
    </row>
    <row r="7" spans="1:10" ht="14" x14ac:dyDescent="0.3">
      <c r="A7" s="44" t="s">
        <v>36</v>
      </c>
      <c r="B7" s="21" t="s">
        <v>37</v>
      </c>
      <c r="C7" s="19" t="s">
        <v>6</v>
      </c>
      <c r="D7" s="22">
        <v>17</v>
      </c>
      <c r="E7" s="22"/>
      <c r="F7" s="2">
        <f>E7/1.95583</f>
        <v>0</v>
      </c>
      <c r="G7" s="2">
        <f t="shared" ref="G7:G11" si="1">D7*E7</f>
        <v>0</v>
      </c>
      <c r="H7" s="20">
        <f>D7*F7</f>
        <v>0</v>
      </c>
      <c r="I7" s="35"/>
      <c r="J7" s="35"/>
    </row>
    <row r="8" spans="1:10" ht="14" x14ac:dyDescent="0.3">
      <c r="A8" s="45"/>
      <c r="B8" s="21" t="s">
        <v>37</v>
      </c>
      <c r="C8" s="19" t="s">
        <v>5</v>
      </c>
      <c r="D8" s="22">
        <v>86</v>
      </c>
      <c r="E8" s="22"/>
      <c r="F8" s="2">
        <f>E8/1.95583</f>
        <v>0</v>
      </c>
      <c r="G8" s="2">
        <f t="shared" si="1"/>
        <v>0</v>
      </c>
      <c r="H8" s="20">
        <f>D8*F8</f>
        <v>0</v>
      </c>
      <c r="I8" s="35"/>
      <c r="J8" s="35"/>
    </row>
    <row r="9" spans="1:10" ht="14" x14ac:dyDescent="0.3">
      <c r="A9" s="45"/>
      <c r="B9" s="21" t="s">
        <v>37</v>
      </c>
      <c r="C9" s="19" t="s">
        <v>8</v>
      </c>
      <c r="D9" s="22">
        <v>100</v>
      </c>
      <c r="E9" s="22"/>
      <c r="F9" s="2">
        <f>E9/1.95583</f>
        <v>0</v>
      </c>
      <c r="G9" s="2">
        <f t="shared" si="1"/>
        <v>0</v>
      </c>
      <c r="H9" s="20">
        <f>D9*F9</f>
        <v>0</v>
      </c>
      <c r="I9" s="35"/>
      <c r="J9" s="35"/>
    </row>
    <row r="10" spans="1:10" ht="14" x14ac:dyDescent="0.3">
      <c r="A10" s="45"/>
      <c r="B10" s="21" t="s">
        <v>38</v>
      </c>
      <c r="C10" s="19" t="s">
        <v>5</v>
      </c>
      <c r="D10" s="22">
        <v>1</v>
      </c>
      <c r="E10" s="22"/>
      <c r="F10" s="2">
        <f>E10/1.95583</f>
        <v>0</v>
      </c>
      <c r="G10" s="2">
        <f t="shared" si="1"/>
        <v>0</v>
      </c>
      <c r="H10" s="20">
        <f>D10*F10</f>
        <v>0</v>
      </c>
      <c r="I10" s="35"/>
      <c r="J10" s="35"/>
    </row>
    <row r="11" spans="1:10" ht="14" x14ac:dyDescent="0.3">
      <c r="A11" s="45"/>
      <c r="B11" s="29" t="s">
        <v>4</v>
      </c>
      <c r="C11" s="25" t="s">
        <v>5</v>
      </c>
      <c r="D11" s="22">
        <v>2</v>
      </c>
      <c r="E11" s="22"/>
      <c r="F11" s="2">
        <f>E11/1.95583</f>
        <v>0</v>
      </c>
      <c r="G11" s="2">
        <f t="shared" si="1"/>
        <v>0</v>
      </c>
      <c r="H11" s="20">
        <f>D11*F11</f>
        <v>0</v>
      </c>
      <c r="I11" s="35"/>
      <c r="J11" s="35"/>
    </row>
    <row r="12" spans="1:10" ht="14" x14ac:dyDescent="0.3">
      <c r="A12" s="46"/>
      <c r="B12" s="42" t="s">
        <v>7</v>
      </c>
      <c r="C12" s="43"/>
      <c r="D12" s="26">
        <f>SUM(D7:D11)</f>
        <v>206</v>
      </c>
      <c r="E12" s="26"/>
      <c r="F12" s="26"/>
      <c r="G12" s="26">
        <f>SUM(G7:G11)</f>
        <v>0</v>
      </c>
      <c r="H12" s="28">
        <f>SUM(H7:H11)</f>
        <v>0</v>
      </c>
      <c r="I12" s="35"/>
      <c r="J12" s="35"/>
    </row>
    <row r="13" spans="1:10" ht="14" x14ac:dyDescent="0.3">
      <c r="A13" s="44" t="s">
        <v>39</v>
      </c>
      <c r="B13" s="21" t="s">
        <v>34</v>
      </c>
      <c r="C13" s="19" t="s">
        <v>5</v>
      </c>
      <c r="D13" s="22">
        <v>1</v>
      </c>
      <c r="E13" s="22"/>
      <c r="F13" s="2">
        <f>E13/1.95583</f>
        <v>0</v>
      </c>
      <c r="G13" s="2">
        <f t="shared" ref="G13:G14" si="2">D13*E13</f>
        <v>0</v>
      </c>
      <c r="H13" s="20">
        <f>D13*F13</f>
        <v>0</v>
      </c>
      <c r="I13" s="35"/>
      <c r="J13" s="35"/>
    </row>
    <row r="14" spans="1:10" ht="14" x14ac:dyDescent="0.3">
      <c r="A14" s="45"/>
      <c r="B14" s="21" t="s">
        <v>34</v>
      </c>
      <c r="C14" s="19" t="s">
        <v>35</v>
      </c>
      <c r="D14" s="22">
        <v>23</v>
      </c>
      <c r="E14" s="22"/>
      <c r="F14" s="2">
        <f>E14/1.95583</f>
        <v>0</v>
      </c>
      <c r="G14" s="2">
        <f t="shared" si="2"/>
        <v>0</v>
      </c>
      <c r="H14" s="20">
        <f>D14*F14</f>
        <v>0</v>
      </c>
      <c r="I14" s="35"/>
      <c r="J14" s="35"/>
    </row>
    <row r="15" spans="1:10" ht="14" x14ac:dyDescent="0.3">
      <c r="A15" s="46"/>
      <c r="B15" s="42" t="s">
        <v>7</v>
      </c>
      <c r="C15" s="43"/>
      <c r="D15" s="26">
        <f>SUM(D13:D14)</f>
        <v>24</v>
      </c>
      <c r="E15" s="26"/>
      <c r="F15" s="26"/>
      <c r="G15" s="26">
        <f>SUM(G13:G14)</f>
        <v>0</v>
      </c>
      <c r="H15" s="28">
        <f>SUM(H13:H14)</f>
        <v>0</v>
      </c>
      <c r="I15" s="35"/>
      <c r="J15" s="35"/>
    </row>
    <row r="16" spans="1:10" ht="14" x14ac:dyDescent="0.3">
      <c r="A16" s="44" t="s">
        <v>40</v>
      </c>
      <c r="B16" s="21" t="s">
        <v>25</v>
      </c>
      <c r="C16" s="19" t="s">
        <v>6</v>
      </c>
      <c r="D16" s="22">
        <v>61</v>
      </c>
      <c r="E16" s="22"/>
      <c r="F16" s="2">
        <f>E16/1.95583</f>
        <v>0</v>
      </c>
      <c r="G16" s="2">
        <f t="shared" ref="G16:G17" si="3">D16*E16</f>
        <v>0</v>
      </c>
      <c r="H16" s="20">
        <f>D16*F16</f>
        <v>0</v>
      </c>
      <c r="I16" s="35"/>
      <c r="J16" s="35"/>
    </row>
    <row r="17" spans="1:10" ht="14" x14ac:dyDescent="0.3">
      <c r="A17" s="45"/>
      <c r="B17" s="21" t="s">
        <v>25</v>
      </c>
      <c r="C17" s="19" t="s">
        <v>5</v>
      </c>
      <c r="D17" s="22">
        <v>59</v>
      </c>
      <c r="E17" s="22"/>
      <c r="F17" s="2">
        <f>E17/1.95583</f>
        <v>0</v>
      </c>
      <c r="G17" s="2">
        <f t="shared" si="3"/>
        <v>0</v>
      </c>
      <c r="H17" s="20">
        <f>D17*F17</f>
        <v>0</v>
      </c>
      <c r="I17" s="35"/>
      <c r="J17" s="35"/>
    </row>
    <row r="18" spans="1:10" ht="14" x14ac:dyDescent="0.3">
      <c r="A18" s="46"/>
      <c r="B18" s="42" t="s">
        <v>7</v>
      </c>
      <c r="C18" s="43"/>
      <c r="D18" s="26">
        <f>SUM(D16:D17)</f>
        <v>120</v>
      </c>
      <c r="E18" s="26"/>
      <c r="F18" s="27"/>
      <c r="G18" s="28">
        <f>SUM(G16:G17)</f>
        <v>0</v>
      </c>
      <c r="H18" s="28">
        <f>SUM(H16:H17)</f>
        <v>0</v>
      </c>
      <c r="I18" s="35"/>
      <c r="J18" s="35"/>
    </row>
    <row r="19" spans="1:10" ht="14" x14ac:dyDescent="0.3">
      <c r="A19" s="39" t="s">
        <v>42</v>
      </c>
      <c r="B19" s="18" t="s">
        <v>37</v>
      </c>
      <c r="C19" s="19" t="s">
        <v>6</v>
      </c>
      <c r="D19" s="22">
        <v>2</v>
      </c>
      <c r="E19" s="22"/>
      <c r="F19" s="2">
        <f>E19/1.95583</f>
        <v>0</v>
      </c>
      <c r="G19" s="2">
        <f t="shared" ref="G19:G20" si="4">D19*E19</f>
        <v>0</v>
      </c>
      <c r="H19" s="20">
        <f>D19*F19</f>
        <v>0</v>
      </c>
      <c r="I19" s="35"/>
      <c r="J19" s="35"/>
    </row>
    <row r="20" spans="1:10" ht="14" x14ac:dyDescent="0.3">
      <c r="A20" s="40"/>
      <c r="B20" s="18" t="s">
        <v>37</v>
      </c>
      <c r="C20" s="19" t="s">
        <v>5</v>
      </c>
      <c r="D20" s="22">
        <v>8</v>
      </c>
      <c r="E20" s="22"/>
      <c r="F20" s="2">
        <f>E20/1.95583</f>
        <v>0</v>
      </c>
      <c r="G20" s="2">
        <f t="shared" si="4"/>
        <v>0</v>
      </c>
      <c r="H20" s="20">
        <f>D20*F20</f>
        <v>0</v>
      </c>
      <c r="I20" s="35"/>
      <c r="J20" s="35"/>
    </row>
    <row r="21" spans="1:10" x14ac:dyDescent="0.3">
      <c r="A21" s="41"/>
      <c r="B21" s="47" t="s">
        <v>7</v>
      </c>
      <c r="C21" s="48"/>
      <c r="D21" s="6">
        <f>SUM(D19:D20)</f>
        <v>10</v>
      </c>
      <c r="E21" s="7"/>
      <c r="F21" s="7"/>
      <c r="G21" s="7">
        <f>SUM(G19:G20)</f>
        <v>0</v>
      </c>
      <c r="H21" s="7">
        <f>SUM(H19:H20)</f>
        <v>0</v>
      </c>
      <c r="I21" s="35"/>
      <c r="J21" s="35"/>
    </row>
    <row r="22" spans="1:10" x14ac:dyDescent="0.3">
      <c r="A22" s="3"/>
      <c r="B22" s="37" t="s">
        <v>44</v>
      </c>
      <c r="C22" s="38"/>
      <c r="D22" s="24">
        <f>SUM(D21,D18,D15,D12,D6)</f>
        <v>439</v>
      </c>
      <c r="E22" s="4"/>
      <c r="F22" s="4"/>
      <c r="G22" s="4">
        <f>SUM(G21,G18,G15,G12,G6)</f>
        <v>0</v>
      </c>
      <c r="H22" s="4">
        <f>SUM(H21,H18,H15,H12,H6)</f>
        <v>0</v>
      </c>
      <c r="I22" s="36"/>
      <c r="J22" s="36"/>
    </row>
  </sheetData>
  <autoFilter ref="A3:I3" xr:uid="{00000000-0009-0000-0000-000001000000}"/>
  <mergeCells count="14">
    <mergeCell ref="I4:I22"/>
    <mergeCell ref="J4:J22"/>
    <mergeCell ref="A1:J1"/>
    <mergeCell ref="A16:A18"/>
    <mergeCell ref="A19:A21"/>
    <mergeCell ref="B21:C21"/>
    <mergeCell ref="B22:C22"/>
    <mergeCell ref="B18:C18"/>
    <mergeCell ref="B6:C6"/>
    <mergeCell ref="A7:A12"/>
    <mergeCell ref="B12:C12"/>
    <mergeCell ref="A13:A15"/>
    <mergeCell ref="B15:C15"/>
    <mergeCell ref="A4:A6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K15"/>
  <sheetViews>
    <sheetView workbookViewId="0">
      <selection activeCell="B4" sqref="B4:H4"/>
    </sheetView>
  </sheetViews>
  <sheetFormatPr defaultRowHeight="14.5" x14ac:dyDescent="0.35"/>
  <cols>
    <col min="1" max="1" width="5.7265625" style="13" customWidth="1"/>
    <col min="2" max="2" width="10.54296875" style="13" customWidth="1"/>
    <col min="3" max="3" width="17.81640625" style="13" customWidth="1"/>
    <col min="4" max="11" width="8.81640625" style="13"/>
  </cols>
  <sheetData>
    <row r="2" spans="1:11" ht="17.5" x14ac:dyDescent="0.35">
      <c r="B2" s="57" t="s">
        <v>10</v>
      </c>
      <c r="C2" s="57"/>
      <c r="D2" s="57"/>
      <c r="E2" s="57"/>
      <c r="F2" s="57"/>
      <c r="G2" s="57"/>
      <c r="H2" s="57"/>
    </row>
    <row r="3" spans="1:11" ht="17.5" x14ac:dyDescent="0.35">
      <c r="B3" s="57" t="s">
        <v>48</v>
      </c>
      <c r="C3" s="57"/>
      <c r="D3" s="57"/>
      <c r="E3" s="57"/>
      <c r="F3" s="57"/>
      <c r="G3" s="57"/>
      <c r="H3" s="57"/>
    </row>
    <row r="4" spans="1:11" ht="17.5" x14ac:dyDescent="0.35">
      <c r="B4" s="57" t="s">
        <v>46</v>
      </c>
      <c r="C4" s="57"/>
      <c r="D4" s="57"/>
      <c r="E4" s="57"/>
      <c r="F4" s="57"/>
      <c r="G4" s="57"/>
      <c r="H4" s="57"/>
    </row>
    <row r="5" spans="1:11" ht="18" thickBot="1" x14ac:dyDescent="0.4">
      <c r="B5" s="8"/>
      <c r="C5" s="8"/>
    </row>
    <row r="6" spans="1:11" ht="15" thickBot="1" x14ac:dyDescent="0.4">
      <c r="B6" s="51" t="s">
        <v>11</v>
      </c>
      <c r="C6" s="51" t="s">
        <v>12</v>
      </c>
      <c r="D6" s="53" t="s">
        <v>18</v>
      </c>
      <c r="E6" s="54"/>
      <c r="F6" s="54"/>
      <c r="G6" s="55"/>
      <c r="H6" s="51" t="s">
        <v>13</v>
      </c>
    </row>
    <row r="7" spans="1:11" ht="15" thickBot="1" x14ac:dyDescent="0.4">
      <c r="B7" s="52"/>
      <c r="C7" s="52"/>
      <c r="D7" s="10" t="s">
        <v>14</v>
      </c>
      <c r="E7" s="10" t="s">
        <v>15</v>
      </c>
      <c r="F7" s="10" t="s">
        <v>16</v>
      </c>
      <c r="G7" s="10" t="s">
        <v>17</v>
      </c>
      <c r="H7" s="56"/>
    </row>
    <row r="8" spans="1:11" ht="15" thickBot="1" x14ac:dyDescent="0.4">
      <c r="B8" s="30" t="s">
        <v>47</v>
      </c>
      <c r="C8" s="11" t="s">
        <v>19</v>
      </c>
      <c r="D8" s="9">
        <v>200</v>
      </c>
      <c r="E8" s="10">
        <v>150</v>
      </c>
      <c r="F8" s="10">
        <v>89</v>
      </c>
      <c r="G8" s="10">
        <v>0</v>
      </c>
      <c r="H8" s="12">
        <f>SUM(D8:G8)</f>
        <v>439</v>
      </c>
    </row>
    <row r="9" spans="1:11" x14ac:dyDescent="0.35">
      <c r="I9" s="14">
        <f>'ПРИЛ1_17-8-26'!D22</f>
        <v>439</v>
      </c>
    </row>
    <row r="11" spans="1:11" x14ac:dyDescent="0.35">
      <c r="A11" s="1"/>
      <c r="B11" s="1"/>
      <c r="C11" s="1"/>
      <c r="D11" s="1"/>
      <c r="E11" s="1"/>
      <c r="F11" s="1"/>
      <c r="G11" s="1"/>
      <c r="H11" s="5"/>
      <c r="I11" s="1"/>
      <c r="J11" s="1"/>
      <c r="K11" s="1"/>
    </row>
    <row r="12" spans="1:1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x14ac:dyDescent="0.35">
      <c r="A13" s="1"/>
      <c r="B13" s="1"/>
      <c r="C13" s="1"/>
      <c r="D13" s="1"/>
      <c r="E13" s="1"/>
      <c r="F13" s="1"/>
      <c r="G13" s="1"/>
      <c r="H13" s="5"/>
      <c r="I13" s="1"/>
      <c r="J13" s="1"/>
      <c r="K13" s="1"/>
    </row>
    <row r="15" spans="1:11" x14ac:dyDescent="0.35">
      <c r="A15" s="1"/>
      <c r="B15" s="1"/>
      <c r="C15" s="1"/>
      <c r="D15" s="1"/>
      <c r="E15" s="1"/>
      <c r="F15" s="1"/>
      <c r="G15" s="1"/>
      <c r="H15" s="5"/>
      <c r="I15" s="1"/>
      <c r="J15" s="1"/>
      <c r="K15" s="1"/>
    </row>
  </sheetData>
  <mergeCells count="7">
    <mergeCell ref="B6:B7"/>
    <mergeCell ref="C6:C7"/>
    <mergeCell ref="D6:G6"/>
    <mergeCell ref="H6:H7"/>
    <mergeCell ref="B2:H2"/>
    <mergeCell ref="B3:H3"/>
    <mergeCell ref="B4:H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ПРИЛ1_17-8-26</vt:lpstr>
      <vt:lpstr>ПРИЛ2_17-8-26</vt:lpstr>
      <vt:lpstr>ПРИЛ3_17-8-26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2006-11-28T10:12:39Z</dcterms:created>
  <dcterms:modified xsi:type="dcterms:W3CDTF">2026-01-07T11:23:42Z</dcterms:modified>
</cp:coreProperties>
</file>