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08051DE9-1FE8-47A1-BC0E-E047985782F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ожение 1" sheetId="2" r:id="rId1"/>
    <sheet name="Приложение 2" sheetId="3" r:id="rId2"/>
    <sheet name="График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" i="2" l="1"/>
  <c r="H42" i="2"/>
  <c r="L42" i="2" s="1"/>
  <c r="N42" i="2" s="1"/>
  <c r="H45" i="2"/>
  <c r="L45" i="2" s="1"/>
  <c r="N45" i="2" s="1"/>
  <c r="H44" i="2"/>
  <c r="I44" i="2" s="1"/>
  <c r="M44" i="2" s="1"/>
  <c r="O44" i="2" s="1"/>
  <c r="H43" i="2"/>
  <c r="I43" i="2" s="1"/>
  <c r="M43" i="2" s="1"/>
  <c r="O43" i="2" s="1"/>
  <c r="H41" i="2"/>
  <c r="L41" i="2" s="1"/>
  <c r="N41" i="2" s="1"/>
  <c r="H40" i="2"/>
  <c r="L40" i="2" s="1"/>
  <c r="N40" i="2" s="1"/>
  <c r="F39" i="2"/>
  <c r="F38" i="2"/>
  <c r="H36" i="2"/>
  <c r="L36" i="2" s="1"/>
  <c r="N36" i="2" s="1"/>
  <c r="H33" i="2"/>
  <c r="L33" i="2" s="1"/>
  <c r="N33" i="2" s="1"/>
  <c r="H37" i="2"/>
  <c r="I37" i="2" s="1"/>
  <c r="M37" i="2" s="1"/>
  <c r="O37" i="2" s="1"/>
  <c r="H35" i="2"/>
  <c r="L35" i="2" s="1"/>
  <c r="N35" i="2" s="1"/>
  <c r="H34" i="2"/>
  <c r="I34" i="2" s="1"/>
  <c r="M34" i="2" s="1"/>
  <c r="O34" i="2" s="1"/>
  <c r="H32" i="2"/>
  <c r="L32" i="2" s="1"/>
  <c r="N32" i="2" s="1"/>
  <c r="H31" i="2"/>
  <c r="L31" i="2" s="1"/>
  <c r="F30" i="2"/>
  <c r="G30" i="2" s="1"/>
  <c r="K30" i="2" s="1"/>
  <c r="O30" i="2" s="1"/>
  <c r="F29" i="2"/>
  <c r="J29" i="2" s="1"/>
  <c r="N29" i="2" s="1"/>
  <c r="F28" i="2"/>
  <c r="G28" i="2" s="1"/>
  <c r="K28" i="2" s="1"/>
  <c r="H26" i="2"/>
  <c r="I26" i="2" s="1"/>
  <c r="M26" i="2" s="1"/>
  <c r="O26" i="2" s="1"/>
  <c r="H25" i="2"/>
  <c r="I25" i="2" s="1"/>
  <c r="M25" i="2" s="1"/>
  <c r="O25" i="2" s="1"/>
  <c r="H23" i="2"/>
  <c r="I23" i="2" s="1"/>
  <c r="M23" i="2" s="1"/>
  <c r="O23" i="2" s="1"/>
  <c r="H22" i="2"/>
  <c r="I22" i="2" s="1"/>
  <c r="M22" i="2" s="1"/>
  <c r="O22" i="2" s="1"/>
  <c r="H21" i="2"/>
  <c r="I21" i="2" s="1"/>
  <c r="M21" i="2" s="1"/>
  <c r="F24" i="2"/>
  <c r="F19" i="2"/>
  <c r="F20" i="2"/>
  <c r="G20" i="2" s="1"/>
  <c r="K20" i="2" s="1"/>
  <c r="O20" i="2" s="1"/>
  <c r="F18" i="2"/>
  <c r="G18" i="2" s="1"/>
  <c r="K18" i="2" s="1"/>
  <c r="H16" i="2"/>
  <c r="I16" i="2" s="1"/>
  <c r="M16" i="2" s="1"/>
  <c r="O16" i="2" s="1"/>
  <c r="H15" i="2"/>
  <c r="I15" i="2" s="1"/>
  <c r="M15" i="2" s="1"/>
  <c r="O15" i="2" s="1"/>
  <c r="H14" i="2"/>
  <c r="I14" i="2" s="1"/>
  <c r="M14" i="2" s="1"/>
  <c r="O14" i="2" s="1"/>
  <c r="H13" i="2"/>
  <c r="I13" i="2" s="1"/>
  <c r="M13" i="2" s="1"/>
  <c r="O13" i="2" s="1"/>
  <c r="H10" i="2"/>
  <c r="I10" i="2" s="1"/>
  <c r="M10" i="2" s="1"/>
  <c r="O10" i="2" s="1"/>
  <c r="H11" i="2"/>
  <c r="I11" i="2" s="1"/>
  <c r="M11" i="2" s="1"/>
  <c r="O11" i="2" s="1"/>
  <c r="H9" i="2"/>
  <c r="I9" i="2" s="1"/>
  <c r="M9" i="2" s="1"/>
  <c r="F12" i="2"/>
  <c r="G12" i="2" s="1"/>
  <c r="K12" i="2" s="1"/>
  <c r="O12" i="2" s="1"/>
  <c r="F8" i="2"/>
  <c r="G8" i="2" s="1"/>
  <c r="K8" i="2" s="1"/>
  <c r="O8" i="2" s="1"/>
  <c r="F7" i="2"/>
  <c r="G7" i="2" s="1"/>
  <c r="K7" i="2" s="1"/>
  <c r="O7" i="2" s="1"/>
  <c r="F6" i="2"/>
  <c r="G6" i="2" s="1"/>
  <c r="K6" i="2" s="1"/>
  <c r="D46" i="2"/>
  <c r="K47" i="3"/>
  <c r="L47" i="3"/>
  <c r="M47" i="3"/>
  <c r="N47" i="3"/>
  <c r="O47" i="3"/>
  <c r="K46" i="3"/>
  <c r="L46" i="3"/>
  <c r="M46" i="3"/>
  <c r="N46" i="3"/>
  <c r="O46" i="3"/>
  <c r="K27" i="3"/>
  <c r="L27" i="3"/>
  <c r="M27" i="3"/>
  <c r="N27" i="3"/>
  <c r="O27" i="3"/>
  <c r="K17" i="3"/>
  <c r="L17" i="3"/>
  <c r="M17" i="3"/>
  <c r="N17" i="3"/>
  <c r="O17" i="3"/>
  <c r="I31" i="2"/>
  <c r="M31" i="2" s="1"/>
  <c r="O31" i="2" s="1"/>
  <c r="G39" i="2"/>
  <c r="K39" i="2" s="1"/>
  <c r="O39" i="2" s="1"/>
  <c r="G38" i="2"/>
  <c r="K38" i="2" s="1"/>
  <c r="O38" i="2" s="1"/>
  <c r="G24" i="2"/>
  <c r="K24" i="2" s="1"/>
  <c r="O24" i="2" s="1"/>
  <c r="G19" i="2"/>
  <c r="K19" i="2" s="1"/>
  <c r="O19" i="2" s="1"/>
  <c r="E46" i="3"/>
  <c r="D46" i="3"/>
  <c r="J46" i="3"/>
  <c r="E27" i="3"/>
  <c r="D27" i="3"/>
  <c r="J27" i="3"/>
  <c r="E17" i="3"/>
  <c r="D17" i="3"/>
  <c r="J17" i="3"/>
  <c r="E46" i="2"/>
  <c r="J39" i="2"/>
  <c r="N39" i="2" s="1"/>
  <c r="J38" i="2"/>
  <c r="N38" i="2" s="1"/>
  <c r="L37" i="2"/>
  <c r="N37" i="2" s="1"/>
  <c r="I42" i="2" l="1"/>
  <c r="M42" i="2" s="1"/>
  <c r="O42" i="2" s="1"/>
  <c r="I45" i="2"/>
  <c r="M45" i="2" s="1"/>
  <c r="O45" i="2" s="1"/>
  <c r="L44" i="2"/>
  <c r="N44" i="2" s="1"/>
  <c r="L43" i="2"/>
  <c r="N43" i="2" s="1"/>
  <c r="I41" i="2"/>
  <c r="M41" i="2" s="1"/>
  <c r="O41" i="2" s="1"/>
  <c r="I40" i="2"/>
  <c r="M40" i="2" s="1"/>
  <c r="O40" i="2" s="1"/>
  <c r="I36" i="2"/>
  <c r="M36" i="2" s="1"/>
  <c r="O36" i="2" s="1"/>
  <c r="I33" i="2"/>
  <c r="M33" i="2" s="1"/>
  <c r="O33" i="2" s="1"/>
  <c r="L34" i="2"/>
  <c r="N34" i="2" s="1"/>
  <c r="I35" i="2"/>
  <c r="M35" i="2" s="1"/>
  <c r="O35" i="2" s="1"/>
  <c r="I32" i="2"/>
  <c r="M32" i="2" s="1"/>
  <c r="O32" i="2" s="1"/>
  <c r="J30" i="2"/>
  <c r="N30" i="2" s="1"/>
  <c r="J28" i="2"/>
  <c r="G29" i="2"/>
  <c r="K29" i="2" s="1"/>
  <c r="O29" i="2" s="1"/>
  <c r="K46" i="2"/>
  <c r="O28" i="2"/>
  <c r="O21" i="2"/>
  <c r="M27" i="2"/>
  <c r="K27" i="2"/>
  <c r="O18" i="2"/>
  <c r="O27" i="2" s="1"/>
  <c r="O9" i="2"/>
  <c r="M17" i="2"/>
  <c r="O6" i="2"/>
  <c r="O17" i="2" s="1"/>
  <c r="K17" i="2"/>
  <c r="D47" i="3"/>
  <c r="E47" i="3"/>
  <c r="J47" i="3"/>
  <c r="N28" i="2"/>
  <c r="N31" i="2"/>
  <c r="L46" i="2" l="1"/>
  <c r="O46" i="2"/>
  <c r="O47" i="2" s="1"/>
  <c r="M46" i="2"/>
  <c r="M47" i="2" s="1"/>
  <c r="J46" i="2"/>
  <c r="N46" i="2"/>
  <c r="K47" i="2"/>
  <c r="E27" i="2"/>
  <c r="D27" i="2"/>
  <c r="L26" i="2"/>
  <c r="L25" i="2"/>
  <c r="N25" i="2" s="1"/>
  <c r="J24" i="2"/>
  <c r="N24" i="2" s="1"/>
  <c r="L23" i="2"/>
  <c r="N23" i="2" s="1"/>
  <c r="L22" i="2"/>
  <c r="N22" i="2" s="1"/>
  <c r="L21" i="2"/>
  <c r="J20" i="2"/>
  <c r="N20" i="2" s="1"/>
  <c r="J19" i="2"/>
  <c r="N19" i="2" s="1"/>
  <c r="J18" i="2"/>
  <c r="N21" i="2" l="1"/>
  <c r="L27" i="2"/>
  <c r="J27" i="2"/>
  <c r="N26" i="2"/>
  <c r="N18" i="2"/>
  <c r="N27" i="2" l="1"/>
  <c r="D17" i="2"/>
  <c r="D47" i="2" s="1"/>
  <c r="L16" i="2"/>
  <c r="N16" i="2" s="1"/>
  <c r="L15" i="2"/>
  <c r="N15" i="2" s="1"/>
  <c r="L14" i="2"/>
  <c r="N14" i="2" s="1"/>
  <c r="L13" i="2"/>
  <c r="N13" i="2" s="1"/>
  <c r="L11" i="2"/>
  <c r="N11" i="2" s="1"/>
  <c r="L10" i="2"/>
  <c r="N10" i="2" s="1"/>
  <c r="L9" i="2"/>
  <c r="J12" i="2"/>
  <c r="N12" i="2" s="1"/>
  <c r="J8" i="2"/>
  <c r="N8" i="2" s="1"/>
  <c r="J7" i="2"/>
  <c r="N7" i="2" s="1"/>
  <c r="J6" i="2"/>
  <c r="N6" i="2" s="1"/>
  <c r="L17" i="2" l="1"/>
  <c r="L47" i="2" s="1"/>
  <c r="J17" i="2"/>
  <c r="J47" i="2" s="1"/>
  <c r="N9" i="2"/>
  <c r="N17" i="2" s="1"/>
  <c r="N47" i="2" s="1"/>
  <c r="R6" i="2" s="1"/>
  <c r="E17" i="2"/>
  <c r="E47" i="2" s="1"/>
  <c r="Q6" i="2" l="1"/>
  <c r="S6" i="2"/>
  <c r="F13" i="4"/>
  <c r="E13" i="4"/>
  <c r="D13" i="4"/>
  <c r="C13" i="4"/>
  <c r="G11" i="4"/>
  <c r="G13" i="4" l="1"/>
</calcChain>
</file>

<file path=xl/sharedStrings.xml><?xml version="1.0" encoding="utf-8"?>
<sst xmlns="http://schemas.openxmlformats.org/spreadsheetml/2006/main" count="216" uniqueCount="62">
  <si>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</si>
  <si>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</si>
  <si>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</si>
  <si>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</si>
  <si>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</si>
  <si>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</si>
  <si>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</si>
  <si>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</si>
  <si>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</si>
  <si>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</si>
  <si>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Дърва за огрев</t>
  </si>
  <si>
    <t>Всичко за подотдела</t>
  </si>
  <si>
    <t>Трупи за бичене 18-29 см.</t>
  </si>
  <si>
    <t>Средна технологична дървесина</t>
  </si>
  <si>
    <t>Достигната цена лв./пл.м3 без ДДС</t>
  </si>
  <si>
    <t>Достигната цена лв./пр.м3 без ДДС</t>
  </si>
  <si>
    <t>към Договор № ……….. \ …………………</t>
  </si>
  <si>
    <t>График за добив на дървесина по тримесечия</t>
  </si>
  <si>
    <t>ОБЩО</t>
  </si>
  <si>
    <t>І</t>
  </si>
  <si>
    <t>ІІ</t>
  </si>
  <si>
    <t>ІІІ</t>
  </si>
  <si>
    <t>ІV</t>
  </si>
  <si>
    <t>ВСИЧКО:</t>
  </si>
  <si>
    <t>Възложител:</t>
  </si>
  <si>
    <t>Изпълнител:</t>
  </si>
  <si>
    <t>Трупи за бичене 30-49 см.</t>
  </si>
  <si>
    <t>Дърва-технологична дървесина</t>
  </si>
  <si>
    <t>ОЗМ</t>
  </si>
  <si>
    <t>цр</t>
  </si>
  <si>
    <r>
      <t>тримесечие - 20</t>
    </r>
    <r>
      <rPr>
        <b/>
        <sz val="11"/>
        <color rgb="FFFF0000"/>
        <rFont val="Times New Roman"/>
        <family val="1"/>
        <charset val="204"/>
      </rPr>
      <t>26г</t>
    </r>
    <r>
      <rPr>
        <b/>
        <sz val="11"/>
        <color theme="1"/>
        <rFont val="Times New Roman"/>
        <family val="1"/>
        <charset val="204"/>
      </rPr>
      <t>., пл.куб.м.</t>
    </r>
  </si>
  <si>
    <t>бл</t>
  </si>
  <si>
    <t>кл</t>
  </si>
  <si>
    <t>гбр</t>
  </si>
  <si>
    <t>364-и</t>
  </si>
  <si>
    <t>367-а</t>
  </si>
  <si>
    <t>378-п</t>
  </si>
  <si>
    <t>чдб</t>
  </si>
  <si>
    <t>Трупи за бичене с Дт.к. 18÷29 см</t>
  </si>
  <si>
    <t>срлп</t>
  </si>
  <si>
    <t>Технологична дървесина от средна</t>
  </si>
  <si>
    <t xml:space="preserve">Технологична дървесина от дърва </t>
  </si>
  <si>
    <t>мждр</t>
  </si>
  <si>
    <t>Дърва за горене</t>
  </si>
  <si>
    <t>кгбр</t>
  </si>
  <si>
    <t>364-и; 367-a; 378-п</t>
  </si>
  <si>
    <t>Начална цена евро/пл.м3 без ДДС</t>
  </si>
  <si>
    <t>Начална цена евро/пр.м3 без ДДС</t>
  </si>
  <si>
    <t>Обща цена евро без ДДС/ пл.м3</t>
  </si>
  <si>
    <t>Обща цена евро без ДДС/ пр.м3</t>
  </si>
  <si>
    <t>Обща цена евро без ДДС</t>
  </si>
  <si>
    <t>Гаранция за участие, лв 5%</t>
  </si>
  <si>
    <t>Гаранция за участие, евро 5%</t>
  </si>
  <si>
    <t>Стъпка на наддаване, лв</t>
  </si>
  <si>
    <t>Стъпка на наддаване, евро</t>
  </si>
  <si>
    <t>Достигната цена евро/пл.м3 без ДДС</t>
  </si>
  <si>
    <t>Достигната цена евро/пр.м3 без ДДС</t>
  </si>
  <si>
    <t>Приложение №1 за обект №2-14-26</t>
  </si>
  <si>
    <t xml:space="preserve">Всичко за Обект №2-14-26 </t>
  </si>
  <si>
    <t xml:space="preserve">Приложение №2 за обект №2-14-26 </t>
  </si>
  <si>
    <t xml:space="preserve">ПРИЛОЖЕНИЕ № 3 ЗА ОБЕКТ №2-14-26 </t>
  </si>
  <si>
    <t xml:space="preserve">Обект № 2-14-26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</si>
</sst>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6">
    <xf numFmtId="0" fontId="0" fillId="0" borderId="0" xfId="0"/>
    <xf numFmtId="0" fontId="1" fillId="0" borderId="0" xfId="1"/>
    <xf numFmtId="0" fontId="3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0" fontId="5" fillId="3" borderId="6" xfId="1" applyFont="1" applyFill="1" applyBorder="1"/>
    <xf numFmtId="1" fontId="5" fillId="3" borderId="6" xfId="1" applyNumberFormat="1" applyFont="1" applyFill="1" applyBorder="1"/>
    <xf numFmtId="0" fontId="3" fillId="3" borderId="4" xfId="1" applyFont="1" applyFill="1" applyBorder="1"/>
    <xf numFmtId="2" fontId="5" fillId="3" borderId="6" xfId="1" applyNumberFormat="1" applyFont="1" applyFill="1" applyBorder="1"/>
    <xf numFmtId="0" fontId="6" fillId="4" borderId="10" xfId="0" applyFont="1" applyFill="1" applyBorder="1"/>
    <xf numFmtId="1" fontId="5" fillId="4" borderId="4" xfId="1" applyNumberFormat="1" applyFont="1" applyFill="1" applyBorder="1" applyAlignment="1">
      <alignment vertical="top"/>
    </xf>
    <xf numFmtId="0" fontId="6" fillId="4" borderId="4" xfId="0" applyFont="1" applyFill="1" applyBorder="1"/>
    <xf numFmtId="0" fontId="3" fillId="0" borderId="4" xfId="1" applyFont="1" applyBorder="1"/>
    <xf numFmtId="2" fontId="3" fillId="0" borderId="4" xfId="1" applyNumberFormat="1" applyFont="1" applyBorder="1"/>
    <xf numFmtId="2" fontId="5" fillId="4" borderId="4" xfId="1" applyNumberFormat="1" applyFont="1" applyFill="1" applyBorder="1" applyAlignment="1">
      <alignment vertical="top"/>
    </xf>
    <xf numFmtId="2" fontId="3" fillId="0" borderId="8" xfId="1" applyNumberFormat="1" applyFont="1" applyBorder="1"/>
    <xf numFmtId="0" fontId="9" fillId="0" borderId="0" xfId="0" applyFont="1"/>
    <xf numFmtId="0" fontId="10" fillId="0" borderId="0" xfId="0" applyFont="1"/>
    <xf numFmtId="0" fontId="9" fillId="0" borderId="1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9" fillId="0" borderId="4" xfId="0" applyFont="1" applyBorder="1"/>
    <xf numFmtId="0" fontId="12" fillId="0" borderId="0" xfId="0" applyFont="1"/>
    <xf numFmtId="0" fontId="13" fillId="0" borderId="0" xfId="0" applyFont="1"/>
    <xf numFmtId="2" fontId="3" fillId="0" borderId="6" xfId="1" applyNumberFormat="1" applyFont="1" applyBorder="1"/>
    <xf numFmtId="1" fontId="3" fillId="0" borderId="4" xfId="1" applyNumberFormat="1" applyFont="1" applyBorder="1"/>
    <xf numFmtId="0" fontId="4" fillId="0" borderId="6" xfId="0" applyFont="1" applyBorder="1" applyAlignment="1">
      <alignment wrapText="1"/>
    </xf>
    <xf numFmtId="0" fontId="3" fillId="3" borderId="10" xfId="1" applyFont="1" applyFill="1" applyBorder="1" applyAlignment="1">
      <alignment vertical="center" wrapText="1"/>
    </xf>
    <xf numFmtId="0" fontId="5" fillId="3" borderId="9" xfId="1" applyFont="1" applyFill="1" applyBorder="1"/>
    <xf numFmtId="0" fontId="3" fillId="5" borderId="4" xfId="1" applyFont="1" applyFill="1" applyBorder="1"/>
    <xf numFmtId="1" fontId="3" fillId="0" borderId="4" xfId="1" applyNumberFormat="1" applyFont="1" applyBorder="1" applyAlignment="1">
      <alignment horizontal="left" vertical="center"/>
    </xf>
    <xf numFmtId="0" fontId="14" fillId="0" borderId="4" xfId="1" applyFont="1" applyBorder="1" applyAlignment="1">
      <alignment vertical="center"/>
    </xf>
    <xf numFmtId="0" fontId="14" fillId="0" borderId="6" xfId="1" applyFont="1" applyBorder="1" applyAlignment="1">
      <alignment vertical="center"/>
    </xf>
    <xf numFmtId="0" fontId="5" fillId="3" borderId="4" xfId="1" applyFont="1" applyFill="1" applyBorder="1"/>
    <xf numFmtId="0" fontId="2" fillId="2" borderId="0" xfId="1" applyFont="1" applyFill="1" applyAlignment="1">
      <alignment horizontal="center" vertical="center" wrapText="1"/>
    </xf>
    <xf numFmtId="0" fontId="3" fillId="0" borderId="6" xfId="1" applyFont="1" applyBorder="1"/>
    <xf numFmtId="0" fontId="3" fillId="3" borderId="6" xfId="1" applyFont="1" applyFill="1" applyBorder="1"/>
    <xf numFmtId="0" fontId="3" fillId="0" borderId="8" xfId="1" applyFont="1" applyBorder="1"/>
    <xf numFmtId="2" fontId="3" fillId="0" borderId="19" xfId="1" applyNumberFormat="1" applyFont="1" applyBorder="1"/>
    <xf numFmtId="0" fontId="0" fillId="0" borderId="4" xfId="0" applyBorder="1"/>
    <xf numFmtId="0" fontId="0" fillId="0" borderId="4" xfId="0" applyBorder="1" applyAlignment="1">
      <alignment horizontal="center" vertical="center" wrapText="1"/>
    </xf>
    <xf numFmtId="0" fontId="5" fillId="4" borderId="9" xfId="1" applyFont="1" applyFill="1" applyBorder="1" applyAlignment="1">
      <alignment horizontal="center" vertical="center"/>
    </xf>
    <xf numFmtId="0" fontId="5" fillId="4" borderId="6" xfId="1" applyFont="1" applyFill="1" applyBorder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2" fontId="8" fillId="0" borderId="4" xfId="0" applyNumberFormat="1" applyFont="1" applyBorder="1" applyAlignment="1">
      <alignment horizontal="center" vertical="center"/>
    </xf>
    <xf numFmtId="1" fontId="8" fillId="0" borderId="4" xfId="0" applyNumberFormat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2" fontId="8" fillId="0" borderId="5" xfId="0" applyNumberFormat="1" applyFont="1" applyBorder="1" applyAlignment="1">
      <alignment horizontal="center" vertical="center"/>
    </xf>
    <xf numFmtId="2" fontId="8" fillId="0" borderId="7" xfId="0" applyNumberFormat="1" applyFont="1" applyBorder="1" applyAlignment="1">
      <alignment horizontal="center" vertical="center"/>
    </xf>
    <xf numFmtId="2" fontId="8" fillId="0" borderId="8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11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8" xfId="0" applyFont="1" applyBorder="1" applyAlignment="1">
      <alignment horizontal="center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47"/>
  <sheetViews>
    <sheetView tabSelected="1" topLeftCell="A13" workbookViewId="0">
      <selection activeCell="P6" sqref="P6:P46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2.140625" customWidth="1"/>
    <col min="8" max="8" width="10" customWidth="1"/>
    <col min="9" max="9" width="11.7109375" customWidth="1"/>
    <col min="10" max="11" width="10.5703125" customWidth="1"/>
    <col min="12" max="13" width="11.28515625" customWidth="1"/>
    <col min="14" max="14" width="12" customWidth="1"/>
    <col min="15" max="15" width="12.7109375" customWidth="1"/>
    <col min="16" max="16" width="14.28515625" customWidth="1"/>
    <col min="17" max="17" width="12" customWidth="1"/>
    <col min="18" max="18" width="13.7109375" customWidth="1"/>
    <col min="19" max="19" width="15" customWidth="1"/>
  </cols>
  <sheetData>
    <row r="1" spans="1:19" ht="15.75" thickBot="1" x14ac:dyDescent="0.3"/>
    <row r="2" spans="1:19" ht="16.149999999999999" customHeight="1" thickBot="1" x14ac:dyDescent="0.3">
      <c r="C2" s="50" t="s">
        <v>57</v>
      </c>
      <c r="D2" s="51"/>
      <c r="E2" s="51"/>
      <c r="F2" s="51"/>
      <c r="G2" s="51"/>
      <c r="H2" s="52"/>
      <c r="I2" s="36"/>
    </row>
    <row r="3" spans="1:19" ht="16.5" thickBot="1" x14ac:dyDescent="0.3">
      <c r="C3" s="50"/>
      <c r="D3" s="51"/>
      <c r="E3" s="51"/>
      <c r="F3" s="51"/>
      <c r="G3" s="51"/>
      <c r="H3" s="52"/>
      <c r="I3" s="36"/>
    </row>
    <row r="4" spans="1:19" ht="15.75" x14ac:dyDescent="0.25">
      <c r="A4" s="1"/>
      <c r="B4" s="1"/>
      <c r="C4" s="53"/>
      <c r="D4" s="53"/>
      <c r="E4" s="53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9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5</v>
      </c>
      <c r="G5" s="2" t="s">
        <v>46</v>
      </c>
      <c r="H5" s="2" t="s">
        <v>6</v>
      </c>
      <c r="I5" s="2" t="s">
        <v>47</v>
      </c>
      <c r="J5" s="2" t="s">
        <v>7</v>
      </c>
      <c r="K5" s="2" t="s">
        <v>48</v>
      </c>
      <c r="L5" s="2" t="s">
        <v>8</v>
      </c>
      <c r="M5" s="2" t="s">
        <v>49</v>
      </c>
      <c r="N5" s="2" t="s">
        <v>9</v>
      </c>
      <c r="O5" s="2" t="s">
        <v>50</v>
      </c>
      <c r="P5" s="42" t="s">
        <v>51</v>
      </c>
      <c r="Q5" s="42" t="s">
        <v>52</v>
      </c>
      <c r="R5" s="2" t="s">
        <v>53</v>
      </c>
      <c r="S5" s="2" t="s">
        <v>54</v>
      </c>
    </row>
    <row r="6" spans="1:19" ht="15.75" x14ac:dyDescent="0.25">
      <c r="A6" s="45" t="s">
        <v>34</v>
      </c>
      <c r="B6" s="11" t="s">
        <v>29</v>
      </c>
      <c r="C6" s="28" t="s">
        <v>26</v>
      </c>
      <c r="D6" s="27">
        <v>87</v>
      </c>
      <c r="E6" s="27"/>
      <c r="F6" s="12">
        <f>76-(0.1*76)</f>
        <v>68.400000000000006</v>
      </c>
      <c r="G6" s="12">
        <f>F6/1.95583</f>
        <v>34.972364673821346</v>
      </c>
      <c r="H6" s="11"/>
      <c r="I6" s="37"/>
      <c r="J6" s="26">
        <f t="shared" ref="J6:J8" si="0">D6*F6</f>
        <v>5950.8</v>
      </c>
      <c r="K6" s="26">
        <f>D6*G6</f>
        <v>3042.5957266224573</v>
      </c>
      <c r="L6" s="12"/>
      <c r="M6" s="14"/>
      <c r="N6" s="14">
        <f t="shared" ref="N6:N16" si="1">J6+L6</f>
        <v>5950.8</v>
      </c>
      <c r="O6" s="14">
        <f>K6+M6</f>
        <v>3042.5957266224573</v>
      </c>
      <c r="P6" s="48">
        <f>N47*0.05</f>
        <v>6343.3350000000009</v>
      </c>
      <c r="Q6" s="54">
        <f>P6/1.95583</f>
        <v>3243.295685207815</v>
      </c>
      <c r="R6" s="49">
        <f>N47*0.01</f>
        <v>1268.6670000000001</v>
      </c>
      <c r="S6" s="49">
        <f>R6/1.95583</f>
        <v>648.65913704156299</v>
      </c>
    </row>
    <row r="7" spans="1:19" ht="15.75" x14ac:dyDescent="0.25">
      <c r="A7" s="46"/>
      <c r="B7" s="11" t="s">
        <v>29</v>
      </c>
      <c r="C7" s="28" t="s">
        <v>12</v>
      </c>
      <c r="D7" s="27">
        <v>240</v>
      </c>
      <c r="E7" s="27"/>
      <c r="F7" s="12">
        <f>71-(0.1*71)</f>
        <v>63.9</v>
      </c>
      <c r="G7" s="12">
        <f t="shared" ref="G7:G8" si="2">F7/1.95583</f>
        <v>32.671551208438359</v>
      </c>
      <c r="H7" s="11"/>
      <c r="I7" s="37"/>
      <c r="J7" s="26">
        <f t="shared" si="0"/>
        <v>15336</v>
      </c>
      <c r="K7" s="26">
        <f t="shared" ref="K7:K8" si="3">D7*G7</f>
        <v>7841.1722900252062</v>
      </c>
      <c r="L7" s="12"/>
      <c r="M7" s="14"/>
      <c r="N7" s="14">
        <f t="shared" si="1"/>
        <v>15336</v>
      </c>
      <c r="O7" s="14">
        <f t="shared" ref="O7:O45" si="4">K7+M7</f>
        <v>7841.1722900252062</v>
      </c>
      <c r="P7" s="48"/>
      <c r="Q7" s="55"/>
      <c r="R7" s="49"/>
      <c r="S7" s="49"/>
    </row>
    <row r="8" spans="1:19" ht="15.75" x14ac:dyDescent="0.25">
      <c r="A8" s="46"/>
      <c r="B8" s="11" t="s">
        <v>31</v>
      </c>
      <c r="C8" s="28" t="s">
        <v>12</v>
      </c>
      <c r="D8" s="27">
        <v>3</v>
      </c>
      <c r="E8" s="27"/>
      <c r="F8" s="12">
        <f>76-(0.1*76)</f>
        <v>68.400000000000006</v>
      </c>
      <c r="G8" s="12">
        <f t="shared" si="2"/>
        <v>34.972364673821346</v>
      </c>
      <c r="H8" s="11"/>
      <c r="I8" s="37"/>
      <c r="J8" s="26">
        <f t="shared" si="0"/>
        <v>205.20000000000002</v>
      </c>
      <c r="K8" s="26">
        <f t="shared" si="3"/>
        <v>104.91709402146404</v>
      </c>
      <c r="L8" s="12"/>
      <c r="M8" s="14"/>
      <c r="N8" s="14">
        <f t="shared" si="1"/>
        <v>205.20000000000002</v>
      </c>
      <c r="O8" s="14">
        <f t="shared" si="4"/>
        <v>104.91709402146404</v>
      </c>
      <c r="P8" s="48"/>
      <c r="Q8" s="55"/>
      <c r="R8" s="49"/>
      <c r="S8" s="49"/>
    </row>
    <row r="9" spans="1:19" ht="15.75" x14ac:dyDescent="0.25">
      <c r="A9" s="46"/>
      <c r="B9" s="11" t="s">
        <v>29</v>
      </c>
      <c r="C9" s="28" t="s">
        <v>13</v>
      </c>
      <c r="D9" s="27">
        <v>25</v>
      </c>
      <c r="E9" s="27">
        <v>42</v>
      </c>
      <c r="F9" s="11"/>
      <c r="G9" s="11"/>
      <c r="H9" s="12">
        <f>40-(0.1*40)</f>
        <v>36</v>
      </c>
      <c r="I9" s="12">
        <f>H9/1.95583</f>
        <v>18.406507723063864</v>
      </c>
      <c r="J9" s="12"/>
      <c r="K9" s="26"/>
      <c r="L9" s="26">
        <f t="shared" ref="L9:L11" si="5">E9*H9</f>
        <v>1512</v>
      </c>
      <c r="M9" s="40">
        <f>E9*I9</f>
        <v>773.07332436868228</v>
      </c>
      <c r="N9" s="14">
        <f t="shared" si="1"/>
        <v>1512</v>
      </c>
      <c r="O9" s="14">
        <f t="shared" si="4"/>
        <v>773.07332436868228</v>
      </c>
      <c r="P9" s="48"/>
      <c r="Q9" s="55"/>
      <c r="R9" s="49"/>
      <c r="S9" s="49"/>
    </row>
    <row r="10" spans="1:19" ht="15.75" x14ac:dyDescent="0.25">
      <c r="A10" s="46"/>
      <c r="B10" s="11" t="s">
        <v>31</v>
      </c>
      <c r="C10" s="28" t="s">
        <v>13</v>
      </c>
      <c r="D10" s="27">
        <v>1</v>
      </c>
      <c r="E10" s="27">
        <v>2</v>
      </c>
      <c r="F10" s="11"/>
      <c r="G10" s="11"/>
      <c r="H10" s="12">
        <f t="shared" ref="H10:H16" si="6">40-(0.1*40)</f>
        <v>36</v>
      </c>
      <c r="I10" s="12">
        <f t="shared" ref="I10:I16" si="7">H10/1.95583</f>
        <v>18.406507723063864</v>
      </c>
      <c r="J10" s="12"/>
      <c r="K10" s="26"/>
      <c r="L10" s="26">
        <f t="shared" si="5"/>
        <v>72</v>
      </c>
      <c r="M10" s="40">
        <f t="shared" ref="M10:M16" si="8">E10*I10</f>
        <v>36.813015446127729</v>
      </c>
      <c r="N10" s="14">
        <f t="shared" si="1"/>
        <v>72</v>
      </c>
      <c r="O10" s="14">
        <f t="shared" si="4"/>
        <v>36.813015446127729</v>
      </c>
      <c r="P10" s="48"/>
      <c r="Q10" s="55"/>
      <c r="R10" s="49"/>
      <c r="S10" s="49"/>
    </row>
    <row r="11" spans="1:19" ht="15.75" x14ac:dyDescent="0.25">
      <c r="A11" s="46"/>
      <c r="B11" s="11" t="s">
        <v>29</v>
      </c>
      <c r="C11" s="28" t="s">
        <v>27</v>
      </c>
      <c r="D11" s="27">
        <v>150</v>
      </c>
      <c r="E11" s="27">
        <v>250</v>
      </c>
      <c r="F11" s="11"/>
      <c r="G11" s="11"/>
      <c r="H11" s="12">
        <f t="shared" si="6"/>
        <v>36</v>
      </c>
      <c r="I11" s="12">
        <f t="shared" si="7"/>
        <v>18.406507723063864</v>
      </c>
      <c r="J11" s="12"/>
      <c r="K11" s="26"/>
      <c r="L11" s="26">
        <f t="shared" si="5"/>
        <v>9000</v>
      </c>
      <c r="M11" s="40">
        <f t="shared" si="8"/>
        <v>4601.6269307659659</v>
      </c>
      <c r="N11" s="14">
        <f t="shared" si="1"/>
        <v>9000</v>
      </c>
      <c r="O11" s="14">
        <f t="shared" si="4"/>
        <v>4601.6269307659659</v>
      </c>
      <c r="P11" s="48"/>
      <c r="Q11" s="55"/>
      <c r="R11" s="49"/>
      <c r="S11" s="49"/>
    </row>
    <row r="12" spans="1:19" ht="15.75" x14ac:dyDescent="0.25">
      <c r="A12" s="46"/>
      <c r="B12" s="11" t="s">
        <v>29</v>
      </c>
      <c r="C12" s="28" t="s">
        <v>28</v>
      </c>
      <c r="D12" s="27">
        <v>26</v>
      </c>
      <c r="E12" s="27"/>
      <c r="F12" s="12">
        <f>66-(0.1*66)</f>
        <v>59.4</v>
      </c>
      <c r="G12" s="12">
        <f t="shared" ref="G12" si="9">F12/1.95583</f>
        <v>30.370737743055379</v>
      </c>
      <c r="H12" s="11"/>
      <c r="I12" s="37"/>
      <c r="J12" s="26">
        <f>D12*F12</f>
        <v>1544.3999999999999</v>
      </c>
      <c r="K12" s="26">
        <f t="shared" ref="K12" si="10">D12*G12</f>
        <v>789.6391813194399</v>
      </c>
      <c r="L12" s="12"/>
      <c r="M12" s="14"/>
      <c r="N12" s="14">
        <f t="shared" si="1"/>
        <v>1544.3999999999999</v>
      </c>
      <c r="O12" s="14">
        <f t="shared" si="4"/>
        <v>789.6391813194399</v>
      </c>
      <c r="P12" s="48"/>
      <c r="Q12" s="55"/>
      <c r="R12" s="49"/>
      <c r="S12" s="49"/>
    </row>
    <row r="13" spans="1:19" ht="15.75" x14ac:dyDescent="0.25">
      <c r="A13" s="46"/>
      <c r="B13" s="11" t="s">
        <v>29</v>
      </c>
      <c r="C13" s="28" t="s">
        <v>10</v>
      </c>
      <c r="D13" s="27">
        <v>172</v>
      </c>
      <c r="E13" s="27">
        <v>313</v>
      </c>
      <c r="F13" s="11"/>
      <c r="G13" s="11"/>
      <c r="H13" s="12">
        <f t="shared" si="6"/>
        <v>36</v>
      </c>
      <c r="I13" s="12">
        <f t="shared" si="7"/>
        <v>18.406507723063864</v>
      </c>
      <c r="J13" s="12"/>
      <c r="K13" s="26"/>
      <c r="L13" s="26">
        <f t="shared" ref="L13:L16" si="11">E13*H13</f>
        <v>11268</v>
      </c>
      <c r="M13" s="40">
        <f t="shared" si="8"/>
        <v>5761.2369173189891</v>
      </c>
      <c r="N13" s="14">
        <f t="shared" si="1"/>
        <v>11268</v>
      </c>
      <c r="O13" s="14">
        <f t="shared" si="4"/>
        <v>5761.2369173189891</v>
      </c>
      <c r="P13" s="48"/>
      <c r="Q13" s="55"/>
      <c r="R13" s="49"/>
      <c r="S13" s="49"/>
    </row>
    <row r="14" spans="1:19" ht="15.75" x14ac:dyDescent="0.25">
      <c r="A14" s="46"/>
      <c r="B14" s="11" t="s">
        <v>31</v>
      </c>
      <c r="C14" s="28" t="s">
        <v>10</v>
      </c>
      <c r="D14" s="27">
        <v>9</v>
      </c>
      <c r="E14" s="27">
        <v>16</v>
      </c>
      <c r="F14" s="11"/>
      <c r="G14" s="11"/>
      <c r="H14" s="12">
        <f t="shared" si="6"/>
        <v>36</v>
      </c>
      <c r="I14" s="12">
        <f t="shared" si="7"/>
        <v>18.406507723063864</v>
      </c>
      <c r="J14" s="12"/>
      <c r="K14" s="26"/>
      <c r="L14" s="26">
        <f t="shared" si="11"/>
        <v>576</v>
      </c>
      <c r="M14" s="40">
        <f t="shared" si="8"/>
        <v>294.50412356902183</v>
      </c>
      <c r="N14" s="14">
        <f t="shared" si="1"/>
        <v>576</v>
      </c>
      <c r="O14" s="14">
        <f t="shared" si="4"/>
        <v>294.50412356902183</v>
      </c>
      <c r="P14" s="48"/>
      <c r="Q14" s="55"/>
      <c r="R14" s="49"/>
      <c r="S14" s="49"/>
    </row>
    <row r="15" spans="1:19" ht="15.75" x14ac:dyDescent="0.25">
      <c r="A15" s="46"/>
      <c r="B15" s="11" t="s">
        <v>33</v>
      </c>
      <c r="C15" s="28" t="s">
        <v>10</v>
      </c>
      <c r="D15" s="27">
        <v>12</v>
      </c>
      <c r="E15" s="27">
        <v>22</v>
      </c>
      <c r="F15" s="11"/>
      <c r="G15" s="11"/>
      <c r="H15" s="12">
        <f t="shared" si="6"/>
        <v>36</v>
      </c>
      <c r="I15" s="12">
        <f t="shared" si="7"/>
        <v>18.406507723063864</v>
      </c>
      <c r="J15" s="12"/>
      <c r="K15" s="26"/>
      <c r="L15" s="26">
        <f t="shared" si="11"/>
        <v>792</v>
      </c>
      <c r="M15" s="40">
        <f t="shared" si="8"/>
        <v>404.94316990740504</v>
      </c>
      <c r="N15" s="14">
        <f t="shared" si="1"/>
        <v>792</v>
      </c>
      <c r="O15" s="14">
        <f t="shared" si="4"/>
        <v>404.94316990740504</v>
      </c>
      <c r="P15" s="48"/>
      <c r="Q15" s="55"/>
      <c r="R15" s="49"/>
      <c r="S15" s="49"/>
    </row>
    <row r="16" spans="1:19" ht="15.75" x14ac:dyDescent="0.25">
      <c r="A16" s="47"/>
      <c r="B16" s="11" t="s">
        <v>32</v>
      </c>
      <c r="C16" s="28" t="s">
        <v>10</v>
      </c>
      <c r="D16" s="27">
        <v>9</v>
      </c>
      <c r="E16" s="27">
        <v>16</v>
      </c>
      <c r="F16" s="11"/>
      <c r="G16" s="11"/>
      <c r="H16" s="12">
        <f t="shared" si="6"/>
        <v>36</v>
      </c>
      <c r="I16" s="12">
        <f t="shared" si="7"/>
        <v>18.406507723063864</v>
      </c>
      <c r="J16" s="12"/>
      <c r="K16" s="26"/>
      <c r="L16" s="26">
        <f t="shared" si="11"/>
        <v>576</v>
      </c>
      <c r="M16" s="40">
        <f t="shared" si="8"/>
        <v>294.50412356902183</v>
      </c>
      <c r="N16" s="14">
        <f t="shared" si="1"/>
        <v>576</v>
      </c>
      <c r="O16" s="14">
        <f t="shared" si="4"/>
        <v>294.50412356902183</v>
      </c>
      <c r="P16" s="48"/>
      <c r="Q16" s="55"/>
      <c r="R16" s="49"/>
      <c r="S16" s="49"/>
    </row>
    <row r="17" spans="1:19" ht="15.75" x14ac:dyDescent="0.25">
      <c r="A17" s="29"/>
      <c r="B17" s="30"/>
      <c r="C17" s="4" t="s">
        <v>11</v>
      </c>
      <c r="D17" s="5">
        <f>SUM(D6:D16)</f>
        <v>734</v>
      </c>
      <c r="E17" s="5">
        <f>SUM(E6:E16)</f>
        <v>661</v>
      </c>
      <c r="F17" s="6"/>
      <c r="G17" s="6"/>
      <c r="H17" s="6"/>
      <c r="I17" s="38"/>
      <c r="J17" s="7">
        <f>SUM(J6:J16)</f>
        <v>23036.400000000001</v>
      </c>
      <c r="K17" s="7">
        <f t="shared" ref="K17:O17" si="12">SUM(K6:K16)</f>
        <v>11778.324291988569</v>
      </c>
      <c r="L17" s="7">
        <f t="shared" si="12"/>
        <v>23796</v>
      </c>
      <c r="M17" s="7">
        <f t="shared" si="12"/>
        <v>12166.701604945214</v>
      </c>
      <c r="N17" s="7">
        <f t="shared" si="12"/>
        <v>46832.4</v>
      </c>
      <c r="O17" s="7">
        <f t="shared" si="12"/>
        <v>23945.025896933781</v>
      </c>
      <c r="P17" s="48"/>
      <c r="Q17" s="55"/>
      <c r="R17" s="49"/>
      <c r="S17" s="49"/>
    </row>
    <row r="18" spans="1:19" ht="15.75" x14ac:dyDescent="0.25">
      <c r="A18" s="45" t="s">
        <v>35</v>
      </c>
      <c r="B18" s="11" t="s">
        <v>29</v>
      </c>
      <c r="C18" s="28" t="s">
        <v>26</v>
      </c>
      <c r="D18" s="27">
        <v>11</v>
      </c>
      <c r="E18" s="27"/>
      <c r="F18" s="12">
        <f>76-(0.1*76)</f>
        <v>68.400000000000006</v>
      </c>
      <c r="G18" s="12">
        <f t="shared" ref="G18:G20" si="13">F18/1.95583</f>
        <v>34.972364673821346</v>
      </c>
      <c r="H18" s="11"/>
      <c r="I18" s="37"/>
      <c r="J18" s="26">
        <f t="shared" ref="J18:J20" si="14">D18*F18</f>
        <v>752.40000000000009</v>
      </c>
      <c r="K18" s="26">
        <f t="shared" ref="K18:K20" si="15">D18*G18</f>
        <v>384.69601141203481</v>
      </c>
      <c r="L18" s="12"/>
      <c r="M18" s="14"/>
      <c r="N18" s="14">
        <f t="shared" ref="N18:N26" si="16">J18+L18</f>
        <v>752.40000000000009</v>
      </c>
      <c r="O18" s="14">
        <f t="shared" si="4"/>
        <v>384.69601141203481</v>
      </c>
      <c r="P18" s="48"/>
      <c r="Q18" s="55"/>
      <c r="R18" s="49"/>
      <c r="S18" s="49"/>
    </row>
    <row r="19" spans="1:19" ht="15.75" x14ac:dyDescent="0.25">
      <c r="A19" s="46"/>
      <c r="B19" s="11" t="s">
        <v>29</v>
      </c>
      <c r="C19" s="28" t="s">
        <v>12</v>
      </c>
      <c r="D19" s="27">
        <v>202</v>
      </c>
      <c r="E19" s="27"/>
      <c r="F19" s="12">
        <f>71-(0.1*71)</f>
        <v>63.9</v>
      </c>
      <c r="G19" s="12">
        <f t="shared" si="13"/>
        <v>32.671551208438359</v>
      </c>
      <c r="H19" s="11"/>
      <c r="I19" s="37"/>
      <c r="J19" s="26">
        <f t="shared" si="14"/>
        <v>12907.8</v>
      </c>
      <c r="K19" s="26">
        <f t="shared" si="15"/>
        <v>6599.6533441045485</v>
      </c>
      <c r="L19" s="12"/>
      <c r="M19" s="14"/>
      <c r="N19" s="14">
        <f t="shared" si="16"/>
        <v>12907.8</v>
      </c>
      <c r="O19" s="14">
        <f t="shared" si="4"/>
        <v>6599.6533441045485</v>
      </c>
      <c r="P19" s="48"/>
      <c r="Q19" s="55"/>
      <c r="R19" s="49"/>
      <c r="S19" s="49"/>
    </row>
    <row r="20" spans="1:19" ht="15.75" x14ac:dyDescent="0.25">
      <c r="A20" s="46"/>
      <c r="B20" s="11" t="s">
        <v>31</v>
      </c>
      <c r="C20" s="28" t="s">
        <v>12</v>
      </c>
      <c r="D20" s="27">
        <v>39</v>
      </c>
      <c r="E20" s="27"/>
      <c r="F20" s="12">
        <f>76-(0.1*76)</f>
        <v>68.400000000000006</v>
      </c>
      <c r="G20" s="12">
        <f t="shared" si="13"/>
        <v>34.972364673821346</v>
      </c>
      <c r="H20" s="11"/>
      <c r="I20" s="37"/>
      <c r="J20" s="26">
        <f t="shared" si="14"/>
        <v>2667.6000000000004</v>
      </c>
      <c r="K20" s="26">
        <f t="shared" si="15"/>
        <v>1363.9222222790324</v>
      </c>
      <c r="L20" s="12"/>
      <c r="M20" s="14"/>
      <c r="N20" s="14">
        <f t="shared" si="16"/>
        <v>2667.6000000000004</v>
      </c>
      <c r="O20" s="14">
        <f t="shared" si="4"/>
        <v>1363.9222222790324</v>
      </c>
      <c r="P20" s="48"/>
      <c r="Q20" s="55"/>
      <c r="R20" s="49"/>
      <c r="S20" s="49"/>
    </row>
    <row r="21" spans="1:19" ht="15.75" x14ac:dyDescent="0.25">
      <c r="A21" s="46"/>
      <c r="B21" s="11" t="s">
        <v>29</v>
      </c>
      <c r="C21" s="28" t="s">
        <v>13</v>
      </c>
      <c r="D21" s="27">
        <v>37</v>
      </c>
      <c r="E21" s="27">
        <v>62</v>
      </c>
      <c r="F21" s="11"/>
      <c r="G21" s="11"/>
      <c r="H21" s="12">
        <f t="shared" ref="H21:H23" si="17">40-(0.1*40)</f>
        <v>36</v>
      </c>
      <c r="I21" s="12">
        <f t="shared" ref="I21:I23" si="18">H21/1.95583</f>
        <v>18.406507723063864</v>
      </c>
      <c r="J21" s="12"/>
      <c r="K21" s="26"/>
      <c r="L21" s="26">
        <f t="shared" ref="L21:L23" si="19">E21*H21</f>
        <v>2232</v>
      </c>
      <c r="M21" s="40">
        <f t="shared" ref="M21:M23" si="20">E21*I21</f>
        <v>1141.2034788299595</v>
      </c>
      <c r="N21" s="14">
        <f t="shared" si="16"/>
        <v>2232</v>
      </c>
      <c r="O21" s="14">
        <f t="shared" si="4"/>
        <v>1141.2034788299595</v>
      </c>
      <c r="P21" s="48"/>
      <c r="Q21" s="55"/>
      <c r="R21" s="49"/>
      <c r="S21" s="49"/>
    </row>
    <row r="22" spans="1:19" ht="15.75" x14ac:dyDescent="0.25">
      <c r="A22" s="46"/>
      <c r="B22" s="11" t="s">
        <v>31</v>
      </c>
      <c r="C22" s="28" t="s">
        <v>13</v>
      </c>
      <c r="D22" s="27">
        <v>17</v>
      </c>
      <c r="E22" s="27">
        <v>28</v>
      </c>
      <c r="F22" s="11"/>
      <c r="G22" s="11"/>
      <c r="H22" s="12">
        <f t="shared" si="17"/>
        <v>36</v>
      </c>
      <c r="I22" s="12">
        <f t="shared" si="18"/>
        <v>18.406507723063864</v>
      </c>
      <c r="J22" s="12"/>
      <c r="K22" s="26"/>
      <c r="L22" s="26">
        <f t="shared" si="19"/>
        <v>1008</v>
      </c>
      <c r="M22" s="40">
        <f t="shared" si="20"/>
        <v>515.38221624578819</v>
      </c>
      <c r="N22" s="14">
        <f t="shared" si="16"/>
        <v>1008</v>
      </c>
      <c r="O22" s="14">
        <f t="shared" si="4"/>
        <v>515.38221624578819</v>
      </c>
      <c r="P22" s="48"/>
      <c r="Q22" s="55"/>
      <c r="R22" s="49"/>
      <c r="S22" s="49"/>
    </row>
    <row r="23" spans="1:19" ht="15.75" x14ac:dyDescent="0.25">
      <c r="A23" s="46"/>
      <c r="B23" s="11" t="s">
        <v>29</v>
      </c>
      <c r="C23" s="28" t="s">
        <v>27</v>
      </c>
      <c r="D23" s="27">
        <v>100</v>
      </c>
      <c r="E23" s="27">
        <v>167</v>
      </c>
      <c r="F23" s="11"/>
      <c r="G23" s="11"/>
      <c r="H23" s="12">
        <f t="shared" si="17"/>
        <v>36</v>
      </c>
      <c r="I23" s="12">
        <f t="shared" si="18"/>
        <v>18.406507723063864</v>
      </c>
      <c r="J23" s="12"/>
      <c r="K23" s="26"/>
      <c r="L23" s="26">
        <f t="shared" si="19"/>
        <v>6012</v>
      </c>
      <c r="M23" s="40">
        <f t="shared" si="20"/>
        <v>3073.8867897516652</v>
      </c>
      <c r="N23" s="14">
        <f t="shared" si="16"/>
        <v>6012</v>
      </c>
      <c r="O23" s="14">
        <f t="shared" si="4"/>
        <v>3073.8867897516652</v>
      </c>
      <c r="P23" s="48"/>
      <c r="Q23" s="55"/>
      <c r="R23" s="49"/>
      <c r="S23" s="49"/>
    </row>
    <row r="24" spans="1:19" ht="15.75" x14ac:dyDescent="0.25">
      <c r="A24" s="46"/>
      <c r="B24" s="11" t="s">
        <v>29</v>
      </c>
      <c r="C24" s="28" t="s">
        <v>28</v>
      </c>
      <c r="D24" s="27">
        <v>22</v>
      </c>
      <c r="E24" s="27"/>
      <c r="F24" s="12">
        <f>66-(0.1*66)</f>
        <v>59.4</v>
      </c>
      <c r="G24" s="12">
        <f t="shared" ref="G24" si="21">F24/1.95583</f>
        <v>30.370737743055379</v>
      </c>
      <c r="H24" s="11"/>
      <c r="I24" s="37"/>
      <c r="J24" s="26">
        <f>D24*F24</f>
        <v>1306.8</v>
      </c>
      <c r="K24" s="26">
        <f t="shared" ref="K24" si="22">D24*G24</f>
        <v>668.1562303472183</v>
      </c>
      <c r="L24" s="12"/>
      <c r="M24" s="14"/>
      <c r="N24" s="14">
        <f t="shared" si="16"/>
        <v>1306.8</v>
      </c>
      <c r="O24" s="14">
        <f t="shared" si="4"/>
        <v>668.1562303472183</v>
      </c>
      <c r="P24" s="48"/>
      <c r="Q24" s="55"/>
      <c r="R24" s="49"/>
      <c r="S24" s="49"/>
    </row>
    <row r="25" spans="1:19" ht="15.75" x14ac:dyDescent="0.25">
      <c r="A25" s="46"/>
      <c r="B25" s="11" t="s">
        <v>29</v>
      </c>
      <c r="C25" s="28" t="s">
        <v>10</v>
      </c>
      <c r="D25" s="27">
        <v>184</v>
      </c>
      <c r="E25" s="27">
        <v>335</v>
      </c>
      <c r="F25" s="11"/>
      <c r="G25" s="11"/>
      <c r="H25" s="12">
        <f t="shared" ref="H25:H26" si="23">40-(0.1*40)</f>
        <v>36</v>
      </c>
      <c r="I25" s="12">
        <f t="shared" ref="I25:I26" si="24">H25/1.95583</f>
        <v>18.406507723063864</v>
      </c>
      <c r="J25" s="12"/>
      <c r="K25" s="26"/>
      <c r="L25" s="26">
        <f t="shared" ref="L25:L26" si="25">E25*H25</f>
        <v>12060</v>
      </c>
      <c r="M25" s="40">
        <f t="shared" ref="M25:M26" si="26">E25*I25</f>
        <v>6166.1800872263948</v>
      </c>
      <c r="N25" s="14">
        <f t="shared" si="16"/>
        <v>12060</v>
      </c>
      <c r="O25" s="14">
        <f t="shared" si="4"/>
        <v>6166.1800872263948</v>
      </c>
      <c r="P25" s="48"/>
      <c r="Q25" s="55"/>
      <c r="R25" s="49"/>
      <c r="S25" s="49"/>
    </row>
    <row r="26" spans="1:19" ht="15.75" x14ac:dyDescent="0.25">
      <c r="A26" s="46"/>
      <c r="B26" s="11" t="s">
        <v>31</v>
      </c>
      <c r="C26" s="28" t="s">
        <v>10</v>
      </c>
      <c r="D26" s="27">
        <v>67</v>
      </c>
      <c r="E26" s="27">
        <v>122</v>
      </c>
      <c r="F26" s="11"/>
      <c r="G26" s="11"/>
      <c r="H26" s="12">
        <f t="shared" si="23"/>
        <v>36</v>
      </c>
      <c r="I26" s="12">
        <f t="shared" si="24"/>
        <v>18.406507723063864</v>
      </c>
      <c r="J26" s="12"/>
      <c r="K26" s="26"/>
      <c r="L26" s="26">
        <f t="shared" si="25"/>
        <v>4392</v>
      </c>
      <c r="M26" s="40">
        <f t="shared" si="26"/>
        <v>2245.5939422137913</v>
      </c>
      <c r="N26" s="14">
        <f t="shared" si="16"/>
        <v>4392</v>
      </c>
      <c r="O26" s="14">
        <f t="shared" si="4"/>
        <v>2245.5939422137913</v>
      </c>
      <c r="P26" s="48"/>
      <c r="Q26" s="55"/>
      <c r="R26" s="49"/>
      <c r="S26" s="49"/>
    </row>
    <row r="27" spans="1:19" ht="15.75" x14ac:dyDescent="0.25">
      <c r="A27" s="29"/>
      <c r="B27" s="30"/>
      <c r="C27" s="4" t="s">
        <v>11</v>
      </c>
      <c r="D27" s="5">
        <f>SUM(D18:D26)</f>
        <v>679</v>
      </c>
      <c r="E27" s="5">
        <f>SUM(E18:E26)</f>
        <v>714</v>
      </c>
      <c r="F27" s="6"/>
      <c r="G27" s="6"/>
      <c r="H27" s="6"/>
      <c r="I27" s="38"/>
      <c r="J27" s="7">
        <f>SUM(J18:J26)</f>
        <v>17634.599999999999</v>
      </c>
      <c r="K27" s="7">
        <f t="shared" ref="K27:O27" si="27">SUM(K18:K26)</f>
        <v>9016.4278081428347</v>
      </c>
      <c r="L27" s="7">
        <f t="shared" si="27"/>
        <v>25704</v>
      </c>
      <c r="M27" s="7">
        <f t="shared" si="27"/>
        <v>13142.246514267599</v>
      </c>
      <c r="N27" s="7">
        <f t="shared" si="27"/>
        <v>43338.6</v>
      </c>
      <c r="O27" s="7">
        <f t="shared" si="27"/>
        <v>22158.674322410432</v>
      </c>
      <c r="P27" s="48"/>
      <c r="Q27" s="55"/>
      <c r="R27" s="49"/>
      <c r="S27" s="49"/>
    </row>
    <row r="28" spans="1:19" ht="15.75" x14ac:dyDescent="0.25">
      <c r="A28" s="45" t="s">
        <v>36</v>
      </c>
      <c r="B28" s="31" t="s">
        <v>37</v>
      </c>
      <c r="C28" s="32" t="s">
        <v>38</v>
      </c>
      <c r="D28" s="31">
        <v>24</v>
      </c>
      <c r="E28" s="31"/>
      <c r="F28" s="12">
        <f t="shared" ref="F28:F29" si="28">71-(0.1*71)</f>
        <v>63.9</v>
      </c>
      <c r="G28" s="12">
        <f t="shared" ref="G28:G30" si="29">F28/1.95583</f>
        <v>32.671551208438359</v>
      </c>
      <c r="H28" s="11"/>
      <c r="I28" s="39"/>
      <c r="J28" s="14">
        <f>D28*F28</f>
        <v>1533.6</v>
      </c>
      <c r="K28" s="26">
        <f t="shared" ref="K28:K30" si="30">D28*G28</f>
        <v>784.11722900252062</v>
      </c>
      <c r="L28" s="26"/>
      <c r="M28" s="40"/>
      <c r="N28" s="14">
        <f>J28+L28</f>
        <v>1533.6</v>
      </c>
      <c r="O28" s="14">
        <f t="shared" si="4"/>
        <v>784.11722900252062</v>
      </c>
      <c r="P28" s="48"/>
      <c r="Q28" s="55"/>
      <c r="R28" s="49"/>
      <c r="S28" s="49"/>
    </row>
    <row r="29" spans="1:19" ht="15.75" x14ac:dyDescent="0.25">
      <c r="A29" s="46"/>
      <c r="B29" s="31" t="s">
        <v>29</v>
      </c>
      <c r="C29" s="32" t="s">
        <v>38</v>
      </c>
      <c r="D29" s="31">
        <v>24</v>
      </c>
      <c r="E29" s="31"/>
      <c r="F29" s="12">
        <f t="shared" si="28"/>
        <v>63.9</v>
      </c>
      <c r="G29" s="12">
        <f t="shared" si="29"/>
        <v>32.671551208438359</v>
      </c>
      <c r="H29" s="11"/>
      <c r="I29" s="39"/>
      <c r="J29" s="14">
        <f t="shared" ref="J29:J30" si="31">D29*F29</f>
        <v>1533.6</v>
      </c>
      <c r="K29" s="26">
        <f t="shared" si="30"/>
        <v>784.11722900252062</v>
      </c>
      <c r="L29" s="26"/>
      <c r="M29" s="40"/>
      <c r="N29" s="14">
        <f t="shared" ref="N29:N45" si="32">J29+L29</f>
        <v>1533.6</v>
      </c>
      <c r="O29" s="14">
        <f t="shared" si="4"/>
        <v>784.11722900252062</v>
      </c>
      <c r="P29" s="48"/>
      <c r="Q29" s="55"/>
      <c r="R29" s="49"/>
      <c r="S29" s="49"/>
    </row>
    <row r="30" spans="1:19" ht="15.75" x14ac:dyDescent="0.25">
      <c r="A30" s="46"/>
      <c r="B30" s="31" t="s">
        <v>39</v>
      </c>
      <c r="C30" s="32" t="s">
        <v>38</v>
      </c>
      <c r="D30" s="31">
        <v>3</v>
      </c>
      <c r="E30" s="31"/>
      <c r="F30" s="12">
        <f>51-(0.1*51)</f>
        <v>45.9</v>
      </c>
      <c r="G30" s="12">
        <f t="shared" si="29"/>
        <v>23.468297346906429</v>
      </c>
      <c r="H30" s="11"/>
      <c r="I30" s="39"/>
      <c r="J30" s="14">
        <f t="shared" si="31"/>
        <v>137.69999999999999</v>
      </c>
      <c r="K30" s="26">
        <f t="shared" si="30"/>
        <v>70.40489204071929</v>
      </c>
      <c r="L30" s="26"/>
      <c r="M30" s="40"/>
      <c r="N30" s="14">
        <f t="shared" si="32"/>
        <v>137.69999999999999</v>
      </c>
      <c r="O30" s="14">
        <f t="shared" si="4"/>
        <v>70.40489204071929</v>
      </c>
      <c r="P30" s="48"/>
      <c r="Q30" s="55"/>
      <c r="R30" s="49"/>
      <c r="S30" s="49"/>
    </row>
    <row r="31" spans="1:19" ht="15.75" x14ac:dyDescent="0.25">
      <c r="A31" s="46"/>
      <c r="B31" s="31" t="s">
        <v>37</v>
      </c>
      <c r="C31" s="33" t="s">
        <v>40</v>
      </c>
      <c r="D31" s="31">
        <v>50</v>
      </c>
      <c r="E31" s="31">
        <v>83</v>
      </c>
      <c r="F31" s="12"/>
      <c r="G31" s="12"/>
      <c r="H31" s="12">
        <f t="shared" ref="H31:H32" si="33">40-(0.1*40)</f>
        <v>36</v>
      </c>
      <c r="I31" s="12">
        <f t="shared" ref="I31:I37" si="34">H31/1.95583</f>
        <v>18.406507723063864</v>
      </c>
      <c r="J31" s="26"/>
      <c r="K31" s="26"/>
      <c r="L31" s="12">
        <f>E31*H31</f>
        <v>2988</v>
      </c>
      <c r="M31" s="40">
        <f t="shared" ref="M31:M37" si="35">E31*I31</f>
        <v>1527.7401410143007</v>
      </c>
      <c r="N31" s="14">
        <f t="shared" si="32"/>
        <v>2988</v>
      </c>
      <c r="O31" s="14">
        <f t="shared" si="4"/>
        <v>1527.7401410143007</v>
      </c>
      <c r="P31" s="48"/>
      <c r="Q31" s="55"/>
      <c r="R31" s="49"/>
      <c r="S31" s="49"/>
    </row>
    <row r="32" spans="1:19" ht="15.75" x14ac:dyDescent="0.25">
      <c r="A32" s="46"/>
      <c r="B32" s="31" t="s">
        <v>29</v>
      </c>
      <c r="C32" s="33" t="s">
        <v>40</v>
      </c>
      <c r="D32" s="31">
        <v>20</v>
      </c>
      <c r="E32" s="31">
        <v>33</v>
      </c>
      <c r="F32" s="12"/>
      <c r="G32" s="12"/>
      <c r="H32" s="12">
        <f t="shared" si="33"/>
        <v>36</v>
      </c>
      <c r="I32" s="12">
        <f t="shared" si="34"/>
        <v>18.406507723063864</v>
      </c>
      <c r="J32" s="26"/>
      <c r="K32" s="26"/>
      <c r="L32" s="12">
        <f t="shared" ref="L32:L37" si="36">E32*H32</f>
        <v>1188</v>
      </c>
      <c r="M32" s="40">
        <f t="shared" si="35"/>
        <v>607.41475486110755</v>
      </c>
      <c r="N32" s="14">
        <f t="shared" si="32"/>
        <v>1188</v>
      </c>
      <c r="O32" s="14">
        <f t="shared" si="4"/>
        <v>607.41475486110755</v>
      </c>
      <c r="P32" s="48"/>
      <c r="Q32" s="55"/>
      <c r="R32" s="49"/>
      <c r="S32" s="49"/>
    </row>
    <row r="33" spans="1:19" ht="15.75" x14ac:dyDescent="0.25">
      <c r="A33" s="46"/>
      <c r="B33" s="31" t="s">
        <v>39</v>
      </c>
      <c r="C33" s="33" t="s">
        <v>40</v>
      </c>
      <c r="D33" s="31">
        <v>14</v>
      </c>
      <c r="E33" s="31">
        <v>23</v>
      </c>
      <c r="F33" s="12"/>
      <c r="G33" s="12"/>
      <c r="H33" s="12">
        <f>23-(0.1*23)</f>
        <v>20.7</v>
      </c>
      <c r="I33" s="12">
        <f t="shared" si="34"/>
        <v>10.583741940761723</v>
      </c>
      <c r="J33" s="26"/>
      <c r="K33" s="26"/>
      <c r="L33" s="12">
        <f t="shared" si="36"/>
        <v>476.09999999999997</v>
      </c>
      <c r="M33" s="40">
        <f t="shared" si="35"/>
        <v>243.42606463751963</v>
      </c>
      <c r="N33" s="14">
        <f t="shared" si="32"/>
        <v>476.09999999999997</v>
      </c>
      <c r="O33" s="14">
        <f t="shared" si="4"/>
        <v>243.42606463751963</v>
      </c>
      <c r="P33" s="48"/>
      <c r="Q33" s="55"/>
      <c r="R33" s="49"/>
      <c r="S33" s="49"/>
    </row>
    <row r="34" spans="1:19" ht="15.75" x14ac:dyDescent="0.25">
      <c r="A34" s="46"/>
      <c r="B34" s="31" t="s">
        <v>37</v>
      </c>
      <c r="C34" s="33" t="s">
        <v>41</v>
      </c>
      <c r="D34" s="31">
        <v>100</v>
      </c>
      <c r="E34" s="31">
        <v>167</v>
      </c>
      <c r="F34" s="12"/>
      <c r="G34" s="12"/>
      <c r="H34" s="12">
        <f t="shared" ref="H34:H35" si="37">40-(0.1*40)</f>
        <v>36</v>
      </c>
      <c r="I34" s="12">
        <f t="shared" si="34"/>
        <v>18.406507723063864</v>
      </c>
      <c r="J34" s="14"/>
      <c r="K34" s="14"/>
      <c r="L34" s="12">
        <f t="shared" si="36"/>
        <v>6012</v>
      </c>
      <c r="M34" s="40">
        <f t="shared" si="35"/>
        <v>3073.8867897516652</v>
      </c>
      <c r="N34" s="14">
        <f t="shared" si="32"/>
        <v>6012</v>
      </c>
      <c r="O34" s="14">
        <f t="shared" si="4"/>
        <v>3073.8867897516652</v>
      </c>
      <c r="P34" s="48"/>
      <c r="Q34" s="55"/>
      <c r="R34" s="49"/>
      <c r="S34" s="49"/>
    </row>
    <row r="35" spans="1:19" ht="15.75" x14ac:dyDescent="0.25">
      <c r="A35" s="46"/>
      <c r="B35" s="31" t="s">
        <v>29</v>
      </c>
      <c r="C35" s="33" t="s">
        <v>41</v>
      </c>
      <c r="D35" s="31">
        <v>50</v>
      </c>
      <c r="E35" s="31">
        <v>83</v>
      </c>
      <c r="F35" s="12"/>
      <c r="G35" s="12"/>
      <c r="H35" s="12">
        <f t="shared" si="37"/>
        <v>36</v>
      </c>
      <c r="I35" s="12">
        <f t="shared" si="34"/>
        <v>18.406507723063864</v>
      </c>
      <c r="J35" s="26"/>
      <c r="K35" s="26"/>
      <c r="L35" s="12">
        <f t="shared" si="36"/>
        <v>2988</v>
      </c>
      <c r="M35" s="40">
        <f t="shared" si="35"/>
        <v>1527.7401410143007</v>
      </c>
      <c r="N35" s="14">
        <f t="shared" si="32"/>
        <v>2988</v>
      </c>
      <c r="O35" s="14">
        <f t="shared" si="4"/>
        <v>1527.7401410143007</v>
      </c>
      <c r="P35" s="48"/>
      <c r="Q35" s="55"/>
      <c r="R35" s="49"/>
      <c r="S35" s="49"/>
    </row>
    <row r="36" spans="1:19" ht="15.75" x14ac:dyDescent="0.25">
      <c r="A36" s="46"/>
      <c r="B36" s="31" t="s">
        <v>39</v>
      </c>
      <c r="C36" s="33" t="s">
        <v>41</v>
      </c>
      <c r="D36" s="31">
        <v>30</v>
      </c>
      <c r="E36" s="31">
        <v>55</v>
      </c>
      <c r="F36" s="12"/>
      <c r="G36" s="12"/>
      <c r="H36" s="12">
        <f>23-(0.1*23)</f>
        <v>20.7</v>
      </c>
      <c r="I36" s="12">
        <f t="shared" si="34"/>
        <v>10.583741940761723</v>
      </c>
      <c r="J36" s="26"/>
      <c r="K36" s="26"/>
      <c r="L36" s="12">
        <f t="shared" si="36"/>
        <v>1138.5</v>
      </c>
      <c r="M36" s="40">
        <f t="shared" si="35"/>
        <v>582.10580674189475</v>
      </c>
      <c r="N36" s="14">
        <f t="shared" si="32"/>
        <v>1138.5</v>
      </c>
      <c r="O36" s="14">
        <f t="shared" si="4"/>
        <v>582.10580674189475</v>
      </c>
      <c r="P36" s="48"/>
      <c r="Q36" s="55"/>
      <c r="R36" s="49"/>
      <c r="S36" s="49"/>
    </row>
    <row r="37" spans="1:19" ht="15.75" x14ac:dyDescent="0.25">
      <c r="A37" s="46"/>
      <c r="B37" s="31" t="s">
        <v>42</v>
      </c>
      <c r="C37" s="33" t="s">
        <v>41</v>
      </c>
      <c r="D37" s="31">
        <v>40</v>
      </c>
      <c r="E37" s="31">
        <v>73</v>
      </c>
      <c r="F37" s="12"/>
      <c r="G37" s="12"/>
      <c r="H37" s="12">
        <f t="shared" ref="H37" si="38">40-(0.1*40)</f>
        <v>36</v>
      </c>
      <c r="I37" s="12">
        <f t="shared" si="34"/>
        <v>18.406507723063864</v>
      </c>
      <c r="J37" s="26"/>
      <c r="K37" s="26"/>
      <c r="L37" s="12">
        <f t="shared" si="36"/>
        <v>2628</v>
      </c>
      <c r="M37" s="40">
        <f t="shared" si="35"/>
        <v>1343.6750637836622</v>
      </c>
      <c r="N37" s="14">
        <f t="shared" si="32"/>
        <v>2628</v>
      </c>
      <c r="O37" s="14">
        <f t="shared" si="4"/>
        <v>1343.6750637836622</v>
      </c>
      <c r="P37" s="48"/>
      <c r="Q37" s="55"/>
      <c r="R37" s="49"/>
      <c r="S37" s="49"/>
    </row>
    <row r="38" spans="1:19" ht="15.75" x14ac:dyDescent="0.25">
      <c r="A38" s="46"/>
      <c r="B38" s="31" t="s">
        <v>37</v>
      </c>
      <c r="C38" s="34" t="s">
        <v>28</v>
      </c>
      <c r="D38" s="31">
        <v>6</v>
      </c>
      <c r="E38" s="31"/>
      <c r="F38" s="12">
        <f t="shared" ref="F38:F39" si="39">66-(0.1*66)</f>
        <v>59.4</v>
      </c>
      <c r="G38" s="12">
        <f t="shared" ref="G38:G39" si="40">F38/1.95583</f>
        <v>30.370737743055379</v>
      </c>
      <c r="H38" s="12"/>
      <c r="I38" s="14"/>
      <c r="J38" s="14">
        <f t="shared" ref="J38:J39" si="41">D38*F38</f>
        <v>356.4</v>
      </c>
      <c r="K38" s="26">
        <f t="shared" ref="K38:K39" si="42">D38*G38</f>
        <v>182.22442645833229</v>
      </c>
      <c r="L38" s="26"/>
      <c r="M38" s="40"/>
      <c r="N38" s="14">
        <f t="shared" si="32"/>
        <v>356.4</v>
      </c>
      <c r="O38" s="14">
        <f t="shared" si="4"/>
        <v>182.22442645833229</v>
      </c>
      <c r="P38" s="48"/>
      <c r="Q38" s="55"/>
      <c r="R38" s="49"/>
      <c r="S38" s="49"/>
    </row>
    <row r="39" spans="1:19" ht="15.75" x14ac:dyDescent="0.25">
      <c r="A39" s="46"/>
      <c r="B39" s="31" t="s">
        <v>29</v>
      </c>
      <c r="C39" s="34" t="s">
        <v>28</v>
      </c>
      <c r="D39" s="31">
        <v>6</v>
      </c>
      <c r="E39" s="31"/>
      <c r="F39" s="12">
        <f t="shared" si="39"/>
        <v>59.4</v>
      </c>
      <c r="G39" s="12">
        <f t="shared" si="40"/>
        <v>30.370737743055379</v>
      </c>
      <c r="H39" s="12"/>
      <c r="I39" s="14"/>
      <c r="J39" s="14">
        <f t="shared" si="41"/>
        <v>356.4</v>
      </c>
      <c r="K39" s="26">
        <f t="shared" si="42"/>
        <v>182.22442645833229</v>
      </c>
      <c r="L39" s="26"/>
      <c r="M39" s="40"/>
      <c r="N39" s="14">
        <f t="shared" si="32"/>
        <v>356.4</v>
      </c>
      <c r="O39" s="14">
        <f t="shared" si="4"/>
        <v>182.22442645833229</v>
      </c>
      <c r="P39" s="48"/>
      <c r="Q39" s="55"/>
      <c r="R39" s="49"/>
      <c r="S39" s="49"/>
    </row>
    <row r="40" spans="1:19" ht="15.75" x14ac:dyDescent="0.25">
      <c r="A40" s="46"/>
      <c r="B40" s="31" t="s">
        <v>37</v>
      </c>
      <c r="C40" s="33" t="s">
        <v>43</v>
      </c>
      <c r="D40" s="31">
        <v>106</v>
      </c>
      <c r="E40" s="31">
        <v>193</v>
      </c>
      <c r="F40" s="11"/>
      <c r="G40" s="11"/>
      <c r="H40" s="12">
        <f t="shared" ref="H40:H41" si="43">40-(0.1*40)</f>
        <v>36</v>
      </c>
      <c r="I40" s="12">
        <f t="shared" ref="I40:I45" si="44">H40/1.95583</f>
        <v>18.406507723063864</v>
      </c>
      <c r="J40" s="26"/>
      <c r="K40" s="26"/>
      <c r="L40" s="12">
        <f t="shared" ref="L40:L45" si="45">E40*H40</f>
        <v>6948</v>
      </c>
      <c r="M40" s="40">
        <f t="shared" ref="M40:M45" si="46">E40*I40</f>
        <v>3552.4559905513256</v>
      </c>
      <c r="N40" s="14">
        <f t="shared" si="32"/>
        <v>6948</v>
      </c>
      <c r="O40" s="14">
        <f t="shared" si="4"/>
        <v>3552.4559905513256</v>
      </c>
      <c r="P40" s="48"/>
      <c r="Q40" s="55"/>
      <c r="R40" s="49"/>
      <c r="S40" s="49"/>
    </row>
    <row r="41" spans="1:19" ht="15.75" x14ac:dyDescent="0.25">
      <c r="A41" s="46"/>
      <c r="B41" s="31" t="s">
        <v>29</v>
      </c>
      <c r="C41" s="33" t="s">
        <v>43</v>
      </c>
      <c r="D41" s="31">
        <v>50</v>
      </c>
      <c r="E41" s="31">
        <v>91</v>
      </c>
      <c r="F41" s="11"/>
      <c r="G41" s="11"/>
      <c r="H41" s="12">
        <f t="shared" si="43"/>
        <v>36</v>
      </c>
      <c r="I41" s="12">
        <f t="shared" si="44"/>
        <v>18.406507723063864</v>
      </c>
      <c r="J41" s="26"/>
      <c r="K41" s="26"/>
      <c r="L41" s="12">
        <f t="shared" si="45"/>
        <v>3276</v>
      </c>
      <c r="M41" s="40">
        <f t="shared" si="46"/>
        <v>1674.9922027988116</v>
      </c>
      <c r="N41" s="14">
        <f t="shared" si="32"/>
        <v>3276</v>
      </c>
      <c r="O41" s="14">
        <f t="shared" si="4"/>
        <v>1674.9922027988116</v>
      </c>
      <c r="P41" s="48"/>
      <c r="Q41" s="55"/>
      <c r="R41" s="49"/>
      <c r="S41" s="49"/>
    </row>
    <row r="42" spans="1:19" ht="15.75" x14ac:dyDescent="0.25">
      <c r="A42" s="46"/>
      <c r="B42" s="31" t="s">
        <v>39</v>
      </c>
      <c r="C42" s="33" t="s">
        <v>43</v>
      </c>
      <c r="D42" s="31">
        <v>34</v>
      </c>
      <c r="E42" s="31">
        <v>62</v>
      </c>
      <c r="F42" s="11"/>
      <c r="G42" s="11"/>
      <c r="H42" s="12">
        <f>23-(0.1*23)</f>
        <v>20.7</v>
      </c>
      <c r="I42" s="12">
        <f t="shared" si="44"/>
        <v>10.583741940761723</v>
      </c>
      <c r="J42" s="26"/>
      <c r="K42" s="26"/>
      <c r="L42" s="12">
        <f t="shared" si="45"/>
        <v>1283.3999999999999</v>
      </c>
      <c r="M42" s="40">
        <f t="shared" si="46"/>
        <v>656.19200032722676</v>
      </c>
      <c r="N42" s="14">
        <f t="shared" si="32"/>
        <v>1283.3999999999999</v>
      </c>
      <c r="O42" s="14">
        <f t="shared" si="4"/>
        <v>656.19200032722676</v>
      </c>
      <c r="P42" s="48"/>
      <c r="Q42" s="55"/>
      <c r="R42" s="49"/>
      <c r="S42" s="49"/>
    </row>
    <row r="43" spans="1:19" ht="15.75" x14ac:dyDescent="0.25">
      <c r="A43" s="46"/>
      <c r="B43" s="31" t="s">
        <v>31</v>
      </c>
      <c r="C43" s="33" t="s">
        <v>43</v>
      </c>
      <c r="D43" s="31">
        <v>6</v>
      </c>
      <c r="E43" s="31">
        <v>11</v>
      </c>
      <c r="F43" s="11"/>
      <c r="G43" s="11"/>
      <c r="H43" s="12">
        <f t="shared" ref="H43:H45" si="47">40-(0.1*40)</f>
        <v>36</v>
      </c>
      <c r="I43" s="12">
        <f t="shared" si="44"/>
        <v>18.406507723063864</v>
      </c>
      <c r="J43" s="26"/>
      <c r="K43" s="26"/>
      <c r="L43" s="12">
        <f t="shared" si="45"/>
        <v>396</v>
      </c>
      <c r="M43" s="40">
        <f t="shared" si="46"/>
        <v>202.47158495370252</v>
      </c>
      <c r="N43" s="14">
        <f t="shared" si="32"/>
        <v>396</v>
      </c>
      <c r="O43" s="14">
        <f t="shared" si="4"/>
        <v>202.47158495370252</v>
      </c>
      <c r="P43" s="48"/>
      <c r="Q43" s="55"/>
      <c r="R43" s="49"/>
      <c r="S43" s="49"/>
    </row>
    <row r="44" spans="1:19" ht="15.75" x14ac:dyDescent="0.25">
      <c r="A44" s="46"/>
      <c r="B44" s="31" t="s">
        <v>42</v>
      </c>
      <c r="C44" s="33" t="s">
        <v>43</v>
      </c>
      <c r="D44" s="31">
        <v>50</v>
      </c>
      <c r="E44" s="31">
        <v>91</v>
      </c>
      <c r="F44" s="11"/>
      <c r="G44" s="11"/>
      <c r="H44" s="12">
        <f t="shared" si="47"/>
        <v>36</v>
      </c>
      <c r="I44" s="12">
        <f t="shared" si="44"/>
        <v>18.406507723063864</v>
      </c>
      <c r="J44" s="26"/>
      <c r="K44" s="26"/>
      <c r="L44" s="12">
        <f t="shared" si="45"/>
        <v>3276</v>
      </c>
      <c r="M44" s="40">
        <f t="shared" si="46"/>
        <v>1674.9922027988116</v>
      </c>
      <c r="N44" s="14">
        <f t="shared" si="32"/>
        <v>3276</v>
      </c>
      <c r="O44" s="14">
        <f t="shared" si="4"/>
        <v>1674.9922027988116</v>
      </c>
      <c r="P44" s="48"/>
      <c r="Q44" s="55"/>
      <c r="R44" s="49"/>
      <c r="S44" s="49"/>
    </row>
    <row r="45" spans="1:19" ht="15.75" x14ac:dyDescent="0.25">
      <c r="A45" s="47"/>
      <c r="B45" s="31" t="s">
        <v>44</v>
      </c>
      <c r="C45" s="33" t="s">
        <v>43</v>
      </c>
      <c r="D45" s="31">
        <v>3</v>
      </c>
      <c r="E45" s="31">
        <v>5</v>
      </c>
      <c r="F45" s="11"/>
      <c r="G45" s="11"/>
      <c r="H45" s="12">
        <f t="shared" si="47"/>
        <v>36</v>
      </c>
      <c r="I45" s="12">
        <f t="shared" si="44"/>
        <v>18.406507723063864</v>
      </c>
      <c r="J45" s="26"/>
      <c r="K45" s="26"/>
      <c r="L45" s="12">
        <f t="shared" si="45"/>
        <v>180</v>
      </c>
      <c r="M45" s="40">
        <f t="shared" si="46"/>
        <v>92.032538615319325</v>
      </c>
      <c r="N45" s="14">
        <f t="shared" si="32"/>
        <v>180</v>
      </c>
      <c r="O45" s="14">
        <f t="shared" si="4"/>
        <v>92.032538615319325</v>
      </c>
      <c r="P45" s="48"/>
      <c r="Q45" s="55"/>
      <c r="R45" s="49"/>
      <c r="S45" s="49"/>
    </row>
    <row r="46" spans="1:19" ht="15.75" x14ac:dyDescent="0.25">
      <c r="A46" s="29"/>
      <c r="B46" s="35"/>
      <c r="C46" s="4" t="s">
        <v>11</v>
      </c>
      <c r="D46" s="5">
        <f>SUM(D28:D45)</f>
        <v>616</v>
      </c>
      <c r="E46" s="5">
        <f>SUM(E28:E45)</f>
        <v>970</v>
      </c>
      <c r="F46" s="6"/>
      <c r="G46" s="6"/>
      <c r="H46" s="6"/>
      <c r="I46" s="38"/>
      <c r="J46" s="7">
        <f>SUM(J28:J45)</f>
        <v>3917.7</v>
      </c>
      <c r="K46" s="7">
        <f t="shared" ref="K46:O46" si="48">SUM(K28:K45)</f>
        <v>2003.0882029624252</v>
      </c>
      <c r="L46" s="7">
        <f t="shared" si="48"/>
        <v>32778</v>
      </c>
      <c r="M46" s="7">
        <f t="shared" si="48"/>
        <v>16759.12528184965</v>
      </c>
      <c r="N46" s="7">
        <f t="shared" si="48"/>
        <v>36695.700000000004</v>
      </c>
      <c r="O46" s="7">
        <f t="shared" si="48"/>
        <v>18762.213484812073</v>
      </c>
      <c r="P46" s="48"/>
      <c r="Q46" s="56"/>
      <c r="R46" s="49"/>
      <c r="S46" s="49"/>
    </row>
    <row r="47" spans="1:19" ht="15.75" x14ac:dyDescent="0.25">
      <c r="A47" s="8"/>
      <c r="B47" s="43" t="s">
        <v>58</v>
      </c>
      <c r="C47" s="44"/>
      <c r="D47" s="9">
        <f>SUM(+D17+D27+D46)</f>
        <v>2029</v>
      </c>
      <c r="E47" s="9">
        <f>SUM(+E17+E27+E46)</f>
        <v>2345</v>
      </c>
      <c r="F47" s="10"/>
      <c r="G47" s="10"/>
      <c r="H47" s="10"/>
      <c r="I47" s="10"/>
      <c r="J47" s="13">
        <f t="shared" ref="J47:O47" si="49">SUM(+J17+J27+J46)</f>
        <v>44588.7</v>
      </c>
      <c r="K47" s="13">
        <f t="shared" si="49"/>
        <v>22797.840303093828</v>
      </c>
      <c r="L47" s="13">
        <f t="shared" si="49"/>
        <v>82278</v>
      </c>
      <c r="M47" s="13">
        <f t="shared" si="49"/>
        <v>42068.073401062466</v>
      </c>
      <c r="N47" s="13">
        <f t="shared" si="49"/>
        <v>126866.70000000001</v>
      </c>
      <c r="O47" s="13">
        <f t="shared" si="49"/>
        <v>64865.913704156294</v>
      </c>
    </row>
  </sheetData>
  <mergeCells count="11">
    <mergeCell ref="C2:H2"/>
    <mergeCell ref="C3:H3"/>
    <mergeCell ref="C4:E4"/>
    <mergeCell ref="Q6:Q46"/>
    <mergeCell ref="S6:S46"/>
    <mergeCell ref="B47:C47"/>
    <mergeCell ref="A18:A26"/>
    <mergeCell ref="A28:A45"/>
    <mergeCell ref="P6:P46"/>
    <mergeCell ref="R6:R46"/>
    <mergeCell ref="A6:A16"/>
  </mergeCells>
  <pageMargins left="0.70866141732283472" right="0.70866141732283472" top="0.74803149606299213" bottom="0.74803149606299213" header="0.31496062992125984" footer="0.31496062992125984"/>
  <pageSetup paperSize="9" scale="5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47"/>
  <sheetViews>
    <sheetView topLeftCell="A16" workbookViewId="0">
      <selection activeCell="B48" sqref="B48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2.7109375" customWidth="1"/>
    <col min="8" max="8" width="10" customWidth="1"/>
    <col min="9" max="9" width="12.7109375" customWidth="1"/>
    <col min="10" max="11" width="10.5703125" customWidth="1"/>
    <col min="12" max="13" width="11.28515625" customWidth="1"/>
    <col min="14" max="14" width="12" customWidth="1"/>
    <col min="15" max="15" width="13.42578125" customWidth="1"/>
  </cols>
  <sheetData>
    <row r="1" spans="1:15" ht="15.75" thickBot="1" x14ac:dyDescent="0.3"/>
    <row r="2" spans="1:15" ht="16.149999999999999" customHeight="1" thickBot="1" x14ac:dyDescent="0.3">
      <c r="C2" s="50" t="s">
        <v>59</v>
      </c>
      <c r="D2" s="51"/>
      <c r="E2" s="51"/>
      <c r="F2" s="51"/>
      <c r="G2" s="51"/>
      <c r="H2" s="52"/>
      <c r="I2" s="36"/>
    </row>
    <row r="3" spans="1:15" ht="16.5" thickBot="1" x14ac:dyDescent="0.3">
      <c r="C3" s="50"/>
      <c r="D3" s="51"/>
      <c r="E3" s="51"/>
      <c r="F3" s="51"/>
      <c r="G3" s="51"/>
      <c r="H3" s="52"/>
      <c r="I3" s="36"/>
    </row>
    <row r="4" spans="1:15" ht="15.75" x14ac:dyDescent="0.25">
      <c r="A4" s="1"/>
      <c r="B4" s="1"/>
      <c r="C4" s="53"/>
      <c r="D4" s="53"/>
      <c r="E4" s="53"/>
      <c r="F4" s="1"/>
      <c r="G4" s="1"/>
      <c r="H4" s="1"/>
      <c r="I4" s="1"/>
      <c r="J4" s="1"/>
      <c r="K4" s="1"/>
      <c r="L4" s="1"/>
      <c r="M4" s="1"/>
      <c r="N4" s="1"/>
    </row>
    <row r="5" spans="1:15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14</v>
      </c>
      <c r="G5" s="2" t="s">
        <v>55</v>
      </c>
      <c r="H5" s="2" t="s">
        <v>15</v>
      </c>
      <c r="I5" s="2" t="s">
        <v>56</v>
      </c>
      <c r="J5" s="2" t="s">
        <v>7</v>
      </c>
      <c r="K5" s="2" t="s">
        <v>48</v>
      </c>
      <c r="L5" s="2" t="s">
        <v>8</v>
      </c>
      <c r="M5" s="2" t="s">
        <v>49</v>
      </c>
      <c r="N5" s="2" t="s">
        <v>9</v>
      </c>
      <c r="O5" s="2" t="s">
        <v>50</v>
      </c>
    </row>
    <row r="6" spans="1:15" ht="15.75" x14ac:dyDescent="0.25">
      <c r="A6" s="45" t="s">
        <v>34</v>
      </c>
      <c r="B6" s="11" t="s">
        <v>29</v>
      </c>
      <c r="C6" s="28" t="s">
        <v>26</v>
      </c>
      <c r="D6" s="27">
        <v>87</v>
      </c>
      <c r="E6" s="27"/>
      <c r="F6" s="12"/>
      <c r="G6" s="12"/>
      <c r="H6" s="11"/>
      <c r="I6" s="37"/>
      <c r="J6" s="26"/>
      <c r="K6" s="26"/>
      <c r="L6" s="12"/>
      <c r="M6" s="14"/>
      <c r="N6" s="14"/>
      <c r="O6" s="41"/>
    </row>
    <row r="7" spans="1:15" ht="15.75" x14ac:dyDescent="0.25">
      <c r="A7" s="46"/>
      <c r="B7" s="11" t="s">
        <v>29</v>
      </c>
      <c r="C7" s="28" t="s">
        <v>12</v>
      </c>
      <c r="D7" s="27">
        <v>240</v>
      </c>
      <c r="E7" s="27"/>
      <c r="F7" s="12"/>
      <c r="G7" s="12"/>
      <c r="H7" s="11"/>
      <c r="I7" s="37"/>
      <c r="J7" s="26"/>
      <c r="K7" s="26"/>
      <c r="L7" s="12"/>
      <c r="M7" s="14"/>
      <c r="N7" s="14"/>
      <c r="O7" s="41"/>
    </row>
    <row r="8" spans="1:15" ht="15.75" x14ac:dyDescent="0.25">
      <c r="A8" s="46"/>
      <c r="B8" s="11" t="s">
        <v>31</v>
      </c>
      <c r="C8" s="28" t="s">
        <v>12</v>
      </c>
      <c r="D8" s="27">
        <v>3</v>
      </c>
      <c r="E8" s="27"/>
      <c r="F8" s="12"/>
      <c r="G8" s="12"/>
      <c r="H8" s="11"/>
      <c r="I8" s="37"/>
      <c r="J8" s="26"/>
      <c r="K8" s="26"/>
      <c r="L8" s="12"/>
      <c r="M8" s="14"/>
      <c r="N8" s="14"/>
      <c r="O8" s="41"/>
    </row>
    <row r="9" spans="1:15" ht="15.75" x14ac:dyDescent="0.25">
      <c r="A9" s="46"/>
      <c r="B9" s="11" t="s">
        <v>29</v>
      </c>
      <c r="C9" s="28" t="s">
        <v>13</v>
      </c>
      <c r="D9" s="27">
        <v>25</v>
      </c>
      <c r="E9" s="27">
        <v>42</v>
      </c>
      <c r="F9" s="11"/>
      <c r="G9" s="11"/>
      <c r="H9" s="12"/>
      <c r="I9" s="12"/>
      <c r="J9" s="12"/>
      <c r="K9" s="26"/>
      <c r="L9" s="26"/>
      <c r="M9" s="40"/>
      <c r="N9" s="14"/>
      <c r="O9" s="41"/>
    </row>
    <row r="10" spans="1:15" ht="15.75" x14ac:dyDescent="0.25">
      <c r="A10" s="46"/>
      <c r="B10" s="11" t="s">
        <v>31</v>
      </c>
      <c r="C10" s="28" t="s">
        <v>13</v>
      </c>
      <c r="D10" s="27">
        <v>1</v>
      </c>
      <c r="E10" s="27">
        <v>2</v>
      </c>
      <c r="F10" s="11"/>
      <c r="G10" s="11"/>
      <c r="H10" s="12"/>
      <c r="I10" s="12"/>
      <c r="J10" s="12"/>
      <c r="K10" s="26"/>
      <c r="L10" s="26"/>
      <c r="M10" s="40"/>
      <c r="N10" s="14"/>
      <c r="O10" s="41"/>
    </row>
    <row r="11" spans="1:15" ht="15.75" x14ac:dyDescent="0.25">
      <c r="A11" s="46"/>
      <c r="B11" s="11" t="s">
        <v>29</v>
      </c>
      <c r="C11" s="28" t="s">
        <v>27</v>
      </c>
      <c r="D11" s="27">
        <v>150</v>
      </c>
      <c r="E11" s="27">
        <v>250</v>
      </c>
      <c r="F11" s="11"/>
      <c r="G11" s="11"/>
      <c r="H11" s="12"/>
      <c r="I11" s="12"/>
      <c r="J11" s="12"/>
      <c r="K11" s="26"/>
      <c r="L11" s="26"/>
      <c r="M11" s="40"/>
      <c r="N11" s="14"/>
      <c r="O11" s="41"/>
    </row>
    <row r="12" spans="1:15" ht="15.75" x14ac:dyDescent="0.25">
      <c r="A12" s="46"/>
      <c r="B12" s="11" t="s">
        <v>29</v>
      </c>
      <c r="C12" s="28" t="s">
        <v>28</v>
      </c>
      <c r="D12" s="27">
        <v>26</v>
      </c>
      <c r="E12" s="27"/>
      <c r="F12" s="12"/>
      <c r="G12" s="12"/>
      <c r="H12" s="11"/>
      <c r="I12" s="37"/>
      <c r="J12" s="26"/>
      <c r="K12" s="26"/>
      <c r="L12" s="12"/>
      <c r="M12" s="14"/>
      <c r="N12" s="14"/>
      <c r="O12" s="41"/>
    </row>
    <row r="13" spans="1:15" ht="15.75" x14ac:dyDescent="0.25">
      <c r="A13" s="46"/>
      <c r="B13" s="11" t="s">
        <v>29</v>
      </c>
      <c r="C13" s="28" t="s">
        <v>10</v>
      </c>
      <c r="D13" s="27">
        <v>172</v>
      </c>
      <c r="E13" s="27">
        <v>313</v>
      </c>
      <c r="F13" s="11"/>
      <c r="G13" s="11"/>
      <c r="H13" s="12"/>
      <c r="I13" s="12"/>
      <c r="J13" s="12"/>
      <c r="K13" s="26"/>
      <c r="L13" s="26"/>
      <c r="M13" s="40"/>
      <c r="N13" s="14"/>
      <c r="O13" s="41"/>
    </row>
    <row r="14" spans="1:15" ht="15.75" x14ac:dyDescent="0.25">
      <c r="A14" s="46"/>
      <c r="B14" s="11" t="s">
        <v>31</v>
      </c>
      <c r="C14" s="28" t="s">
        <v>10</v>
      </c>
      <c r="D14" s="27">
        <v>9</v>
      </c>
      <c r="E14" s="27">
        <v>16</v>
      </c>
      <c r="F14" s="11"/>
      <c r="G14" s="11"/>
      <c r="H14" s="12"/>
      <c r="I14" s="12"/>
      <c r="J14" s="12"/>
      <c r="K14" s="26"/>
      <c r="L14" s="26"/>
      <c r="M14" s="40"/>
      <c r="N14" s="14"/>
      <c r="O14" s="41"/>
    </row>
    <row r="15" spans="1:15" ht="15.75" x14ac:dyDescent="0.25">
      <c r="A15" s="46"/>
      <c r="B15" s="11" t="s">
        <v>33</v>
      </c>
      <c r="C15" s="28" t="s">
        <v>10</v>
      </c>
      <c r="D15" s="27">
        <v>12</v>
      </c>
      <c r="E15" s="27">
        <v>22</v>
      </c>
      <c r="F15" s="11"/>
      <c r="G15" s="11"/>
      <c r="H15" s="12"/>
      <c r="I15" s="12"/>
      <c r="J15" s="12"/>
      <c r="K15" s="26"/>
      <c r="L15" s="26"/>
      <c r="M15" s="40"/>
      <c r="N15" s="14"/>
      <c r="O15" s="41"/>
    </row>
    <row r="16" spans="1:15" ht="15.75" x14ac:dyDescent="0.25">
      <c r="A16" s="47"/>
      <c r="B16" s="11" t="s">
        <v>32</v>
      </c>
      <c r="C16" s="28" t="s">
        <v>10</v>
      </c>
      <c r="D16" s="27">
        <v>9</v>
      </c>
      <c r="E16" s="27">
        <v>16</v>
      </c>
      <c r="F16" s="11"/>
      <c r="G16" s="11"/>
      <c r="H16" s="12"/>
      <c r="I16" s="12"/>
      <c r="J16" s="12"/>
      <c r="K16" s="26"/>
      <c r="L16" s="26"/>
      <c r="M16" s="40"/>
      <c r="N16" s="14"/>
      <c r="O16" s="41"/>
    </row>
    <row r="17" spans="1:15" ht="15.75" x14ac:dyDescent="0.25">
      <c r="A17" s="29"/>
      <c r="B17" s="30"/>
      <c r="C17" s="4" t="s">
        <v>11</v>
      </c>
      <c r="D17" s="5">
        <f>SUM(D6:D16)</f>
        <v>734</v>
      </c>
      <c r="E17" s="5">
        <f>SUM(E6:E16)</f>
        <v>661</v>
      </c>
      <c r="F17" s="6"/>
      <c r="G17" s="6"/>
      <c r="H17" s="6"/>
      <c r="I17" s="38"/>
      <c r="J17" s="7">
        <f>SUM(J6:J16)</f>
        <v>0</v>
      </c>
      <c r="K17" s="7">
        <f t="shared" ref="K17:O17" si="0">SUM(K6:K16)</f>
        <v>0</v>
      </c>
      <c r="L17" s="7">
        <f t="shared" si="0"/>
        <v>0</v>
      </c>
      <c r="M17" s="7">
        <f t="shared" si="0"/>
        <v>0</v>
      </c>
      <c r="N17" s="7">
        <f t="shared" si="0"/>
        <v>0</v>
      </c>
      <c r="O17" s="7">
        <f t="shared" si="0"/>
        <v>0</v>
      </c>
    </row>
    <row r="18" spans="1:15" ht="15.75" x14ac:dyDescent="0.25">
      <c r="A18" s="45" t="s">
        <v>35</v>
      </c>
      <c r="B18" s="11" t="s">
        <v>29</v>
      </c>
      <c r="C18" s="28" t="s">
        <v>26</v>
      </c>
      <c r="D18" s="27">
        <v>11</v>
      </c>
      <c r="E18" s="27"/>
      <c r="F18" s="12"/>
      <c r="G18" s="12"/>
      <c r="H18" s="11"/>
      <c r="I18" s="37"/>
      <c r="J18" s="26"/>
      <c r="K18" s="26"/>
      <c r="L18" s="12"/>
      <c r="M18" s="14"/>
      <c r="N18" s="14"/>
      <c r="O18" s="41"/>
    </row>
    <row r="19" spans="1:15" ht="15.75" x14ac:dyDescent="0.25">
      <c r="A19" s="46"/>
      <c r="B19" s="11" t="s">
        <v>29</v>
      </c>
      <c r="C19" s="28" t="s">
        <v>12</v>
      </c>
      <c r="D19" s="27">
        <v>202</v>
      </c>
      <c r="E19" s="27"/>
      <c r="F19" s="12"/>
      <c r="G19" s="12"/>
      <c r="H19" s="11"/>
      <c r="I19" s="37"/>
      <c r="J19" s="26"/>
      <c r="K19" s="26"/>
      <c r="L19" s="12"/>
      <c r="M19" s="14"/>
      <c r="N19" s="14"/>
      <c r="O19" s="41"/>
    </row>
    <row r="20" spans="1:15" ht="15.75" x14ac:dyDescent="0.25">
      <c r="A20" s="46"/>
      <c r="B20" s="11" t="s">
        <v>31</v>
      </c>
      <c r="C20" s="28" t="s">
        <v>12</v>
      </c>
      <c r="D20" s="27">
        <v>39</v>
      </c>
      <c r="E20" s="27"/>
      <c r="F20" s="12"/>
      <c r="G20" s="12"/>
      <c r="H20" s="11"/>
      <c r="I20" s="37"/>
      <c r="J20" s="26"/>
      <c r="K20" s="26"/>
      <c r="L20" s="12"/>
      <c r="M20" s="14"/>
      <c r="N20" s="14"/>
      <c r="O20" s="41"/>
    </row>
    <row r="21" spans="1:15" ht="15.75" x14ac:dyDescent="0.25">
      <c r="A21" s="46"/>
      <c r="B21" s="11" t="s">
        <v>29</v>
      </c>
      <c r="C21" s="28" t="s">
        <v>13</v>
      </c>
      <c r="D21" s="27">
        <v>37</v>
      </c>
      <c r="E21" s="27">
        <v>62</v>
      </c>
      <c r="F21" s="11"/>
      <c r="G21" s="11"/>
      <c r="H21" s="12"/>
      <c r="I21" s="12"/>
      <c r="J21" s="12"/>
      <c r="K21" s="26"/>
      <c r="L21" s="26"/>
      <c r="M21" s="40"/>
      <c r="N21" s="14"/>
      <c r="O21" s="41"/>
    </row>
    <row r="22" spans="1:15" ht="15.75" x14ac:dyDescent="0.25">
      <c r="A22" s="46"/>
      <c r="B22" s="11" t="s">
        <v>31</v>
      </c>
      <c r="C22" s="28" t="s">
        <v>13</v>
      </c>
      <c r="D22" s="27">
        <v>17</v>
      </c>
      <c r="E22" s="27">
        <v>28</v>
      </c>
      <c r="F22" s="11"/>
      <c r="G22" s="11"/>
      <c r="H22" s="12"/>
      <c r="I22" s="12"/>
      <c r="J22" s="12"/>
      <c r="K22" s="26"/>
      <c r="L22" s="26"/>
      <c r="M22" s="40"/>
      <c r="N22" s="14"/>
      <c r="O22" s="41"/>
    </row>
    <row r="23" spans="1:15" ht="15.75" x14ac:dyDescent="0.25">
      <c r="A23" s="46"/>
      <c r="B23" s="11" t="s">
        <v>29</v>
      </c>
      <c r="C23" s="28" t="s">
        <v>27</v>
      </c>
      <c r="D23" s="27">
        <v>100</v>
      </c>
      <c r="E23" s="27">
        <v>167</v>
      </c>
      <c r="F23" s="11"/>
      <c r="G23" s="11"/>
      <c r="H23" s="12"/>
      <c r="I23" s="12"/>
      <c r="J23" s="12"/>
      <c r="K23" s="26"/>
      <c r="L23" s="26"/>
      <c r="M23" s="40"/>
      <c r="N23" s="14"/>
      <c r="O23" s="41"/>
    </row>
    <row r="24" spans="1:15" ht="15.75" x14ac:dyDescent="0.25">
      <c r="A24" s="46"/>
      <c r="B24" s="11" t="s">
        <v>29</v>
      </c>
      <c r="C24" s="28" t="s">
        <v>28</v>
      </c>
      <c r="D24" s="27">
        <v>22</v>
      </c>
      <c r="E24" s="27"/>
      <c r="F24" s="12"/>
      <c r="G24" s="12"/>
      <c r="H24" s="11"/>
      <c r="I24" s="37"/>
      <c r="J24" s="26"/>
      <c r="K24" s="26"/>
      <c r="L24" s="12"/>
      <c r="M24" s="14"/>
      <c r="N24" s="14"/>
      <c r="O24" s="41"/>
    </row>
    <row r="25" spans="1:15" ht="15.75" x14ac:dyDescent="0.25">
      <c r="A25" s="46"/>
      <c r="B25" s="11" t="s">
        <v>29</v>
      </c>
      <c r="C25" s="28" t="s">
        <v>10</v>
      </c>
      <c r="D25" s="27">
        <v>184</v>
      </c>
      <c r="E25" s="27">
        <v>335</v>
      </c>
      <c r="F25" s="11"/>
      <c r="G25" s="11"/>
      <c r="H25" s="12"/>
      <c r="I25" s="12"/>
      <c r="J25" s="12"/>
      <c r="K25" s="26"/>
      <c r="L25" s="26"/>
      <c r="M25" s="40"/>
      <c r="N25" s="14"/>
      <c r="O25" s="41"/>
    </row>
    <row r="26" spans="1:15" ht="15.75" x14ac:dyDescent="0.25">
      <c r="A26" s="46"/>
      <c r="B26" s="11" t="s">
        <v>31</v>
      </c>
      <c r="C26" s="28" t="s">
        <v>10</v>
      </c>
      <c r="D26" s="27">
        <v>67</v>
      </c>
      <c r="E26" s="27">
        <v>122</v>
      </c>
      <c r="F26" s="11"/>
      <c r="G26" s="11"/>
      <c r="H26" s="12"/>
      <c r="I26" s="12"/>
      <c r="J26" s="12"/>
      <c r="K26" s="26"/>
      <c r="L26" s="26"/>
      <c r="M26" s="40"/>
      <c r="N26" s="14"/>
      <c r="O26" s="41"/>
    </row>
    <row r="27" spans="1:15" ht="15.75" x14ac:dyDescent="0.25">
      <c r="A27" s="29"/>
      <c r="B27" s="30"/>
      <c r="C27" s="4" t="s">
        <v>11</v>
      </c>
      <c r="D27" s="5">
        <f>SUM(D18:D26)</f>
        <v>679</v>
      </c>
      <c r="E27" s="5">
        <f>SUM(E18:E26)</f>
        <v>714</v>
      </c>
      <c r="F27" s="6"/>
      <c r="G27" s="6"/>
      <c r="H27" s="6"/>
      <c r="I27" s="38"/>
      <c r="J27" s="7">
        <f>SUM(J18:J26)</f>
        <v>0</v>
      </c>
      <c r="K27" s="7">
        <f t="shared" ref="K27:O27" si="1">SUM(K18:K26)</f>
        <v>0</v>
      </c>
      <c r="L27" s="7">
        <f t="shared" si="1"/>
        <v>0</v>
      </c>
      <c r="M27" s="7">
        <f t="shared" si="1"/>
        <v>0</v>
      </c>
      <c r="N27" s="7">
        <f t="shared" si="1"/>
        <v>0</v>
      </c>
      <c r="O27" s="7">
        <f t="shared" si="1"/>
        <v>0</v>
      </c>
    </row>
    <row r="28" spans="1:15" ht="15.75" x14ac:dyDescent="0.25">
      <c r="A28" s="45" t="s">
        <v>36</v>
      </c>
      <c r="B28" s="31" t="s">
        <v>37</v>
      </c>
      <c r="C28" s="32" t="s">
        <v>38</v>
      </c>
      <c r="D28" s="31">
        <v>24</v>
      </c>
      <c r="E28" s="31"/>
      <c r="F28" s="12"/>
      <c r="G28" s="12"/>
      <c r="H28" s="11"/>
      <c r="I28" s="39"/>
      <c r="J28" s="14"/>
      <c r="K28" s="40"/>
      <c r="L28" s="26"/>
      <c r="M28" s="40"/>
      <c r="N28" s="14"/>
      <c r="O28" s="41"/>
    </row>
    <row r="29" spans="1:15" ht="15.75" x14ac:dyDescent="0.25">
      <c r="A29" s="46"/>
      <c r="B29" s="31" t="s">
        <v>29</v>
      </c>
      <c r="C29" s="32" t="s">
        <v>38</v>
      </c>
      <c r="D29" s="31">
        <v>24</v>
      </c>
      <c r="E29" s="31"/>
      <c r="F29" s="12"/>
      <c r="G29" s="12"/>
      <c r="H29" s="11"/>
      <c r="I29" s="39"/>
      <c r="J29" s="14"/>
      <c r="K29" s="40"/>
      <c r="L29" s="26"/>
      <c r="M29" s="40"/>
      <c r="N29" s="14"/>
      <c r="O29" s="41"/>
    </row>
    <row r="30" spans="1:15" ht="15.75" x14ac:dyDescent="0.25">
      <c r="A30" s="46"/>
      <c r="B30" s="31" t="s">
        <v>39</v>
      </c>
      <c r="C30" s="32" t="s">
        <v>38</v>
      </c>
      <c r="D30" s="31">
        <v>3</v>
      </c>
      <c r="E30" s="31"/>
      <c r="F30" s="12"/>
      <c r="G30" s="12"/>
      <c r="H30" s="11"/>
      <c r="I30" s="39"/>
      <c r="J30" s="14"/>
      <c r="K30" s="40"/>
      <c r="L30" s="26"/>
      <c r="M30" s="40"/>
      <c r="N30" s="14"/>
      <c r="O30" s="41"/>
    </row>
    <row r="31" spans="1:15" ht="15.75" x14ac:dyDescent="0.25">
      <c r="A31" s="46"/>
      <c r="B31" s="31" t="s">
        <v>37</v>
      </c>
      <c r="C31" s="33" t="s">
        <v>40</v>
      </c>
      <c r="D31" s="31">
        <v>50</v>
      </c>
      <c r="E31" s="31">
        <v>83</v>
      </c>
      <c r="F31" s="12"/>
      <c r="G31" s="12"/>
      <c r="H31" s="12"/>
      <c r="I31" s="26"/>
      <c r="J31" s="26"/>
      <c r="K31" s="26"/>
      <c r="L31" s="12"/>
      <c r="M31" s="14"/>
      <c r="N31" s="14"/>
      <c r="O31" s="41"/>
    </row>
    <row r="32" spans="1:15" ht="15.75" x14ac:dyDescent="0.25">
      <c r="A32" s="46"/>
      <c r="B32" s="31" t="s">
        <v>29</v>
      </c>
      <c r="C32" s="33" t="s">
        <v>40</v>
      </c>
      <c r="D32" s="31">
        <v>20</v>
      </c>
      <c r="E32" s="31">
        <v>33</v>
      </c>
      <c r="F32" s="12"/>
      <c r="G32" s="12"/>
      <c r="H32" s="12"/>
      <c r="I32" s="26"/>
      <c r="J32" s="26"/>
      <c r="K32" s="26"/>
      <c r="L32" s="12"/>
      <c r="M32" s="14"/>
      <c r="N32" s="14"/>
      <c r="O32" s="41"/>
    </row>
    <row r="33" spans="1:15" ht="15.75" x14ac:dyDescent="0.25">
      <c r="A33" s="46"/>
      <c r="B33" s="31" t="s">
        <v>39</v>
      </c>
      <c r="C33" s="33" t="s">
        <v>40</v>
      </c>
      <c r="D33" s="31">
        <v>14</v>
      </c>
      <c r="E33" s="31">
        <v>23</v>
      </c>
      <c r="F33" s="12"/>
      <c r="G33" s="12"/>
      <c r="H33" s="12"/>
      <c r="I33" s="26"/>
      <c r="J33" s="26"/>
      <c r="K33" s="26"/>
      <c r="L33" s="12"/>
      <c r="M33" s="14"/>
      <c r="N33" s="14"/>
      <c r="O33" s="41"/>
    </row>
    <row r="34" spans="1:15" ht="15.75" x14ac:dyDescent="0.25">
      <c r="A34" s="46"/>
      <c r="B34" s="31" t="s">
        <v>37</v>
      </c>
      <c r="C34" s="33" t="s">
        <v>41</v>
      </c>
      <c r="D34" s="31">
        <v>100</v>
      </c>
      <c r="E34" s="31">
        <v>167</v>
      </c>
      <c r="F34" s="12"/>
      <c r="G34" s="12"/>
      <c r="H34" s="12"/>
      <c r="I34" s="14"/>
      <c r="J34" s="14"/>
      <c r="K34" s="14"/>
      <c r="L34" s="12"/>
      <c r="M34" s="14"/>
      <c r="N34" s="14"/>
      <c r="O34" s="41"/>
    </row>
    <row r="35" spans="1:15" ht="15.75" x14ac:dyDescent="0.25">
      <c r="A35" s="46"/>
      <c r="B35" s="31" t="s">
        <v>29</v>
      </c>
      <c r="C35" s="33" t="s">
        <v>41</v>
      </c>
      <c r="D35" s="31">
        <v>50</v>
      </c>
      <c r="E35" s="31">
        <v>83</v>
      </c>
      <c r="F35" s="12"/>
      <c r="G35" s="12"/>
      <c r="H35" s="12"/>
      <c r="I35" s="26"/>
      <c r="J35" s="26"/>
      <c r="K35" s="26"/>
      <c r="L35" s="12"/>
      <c r="M35" s="14"/>
      <c r="N35" s="14"/>
      <c r="O35" s="41"/>
    </row>
    <row r="36" spans="1:15" ht="15.75" x14ac:dyDescent="0.25">
      <c r="A36" s="46"/>
      <c r="B36" s="31" t="s">
        <v>39</v>
      </c>
      <c r="C36" s="33" t="s">
        <v>41</v>
      </c>
      <c r="D36" s="31">
        <v>30</v>
      </c>
      <c r="E36" s="31">
        <v>55</v>
      </c>
      <c r="F36" s="12"/>
      <c r="G36" s="12"/>
      <c r="H36" s="12"/>
      <c r="I36" s="26"/>
      <c r="J36" s="26"/>
      <c r="K36" s="26"/>
      <c r="L36" s="12"/>
      <c r="M36" s="14"/>
      <c r="N36" s="14"/>
      <c r="O36" s="41"/>
    </row>
    <row r="37" spans="1:15" ht="15.75" x14ac:dyDescent="0.25">
      <c r="A37" s="46"/>
      <c r="B37" s="31" t="s">
        <v>42</v>
      </c>
      <c r="C37" s="33" t="s">
        <v>41</v>
      </c>
      <c r="D37" s="31">
        <v>40</v>
      </c>
      <c r="E37" s="31">
        <v>73</v>
      </c>
      <c r="F37" s="12"/>
      <c r="G37" s="12"/>
      <c r="H37" s="12"/>
      <c r="I37" s="26"/>
      <c r="J37" s="26"/>
      <c r="K37" s="26"/>
      <c r="L37" s="12"/>
      <c r="M37" s="14"/>
      <c r="N37" s="14"/>
      <c r="O37" s="41"/>
    </row>
    <row r="38" spans="1:15" ht="15.75" x14ac:dyDescent="0.25">
      <c r="A38" s="46"/>
      <c r="B38" s="31" t="s">
        <v>37</v>
      </c>
      <c r="C38" s="34" t="s">
        <v>28</v>
      </c>
      <c r="D38" s="31">
        <v>6</v>
      </c>
      <c r="E38" s="31"/>
      <c r="F38" s="12"/>
      <c r="G38" s="12"/>
      <c r="H38" s="12"/>
      <c r="I38" s="14"/>
      <c r="J38" s="14"/>
      <c r="K38" s="40"/>
      <c r="L38" s="26"/>
      <c r="M38" s="40"/>
      <c r="N38" s="14"/>
      <c r="O38" s="41"/>
    </row>
    <row r="39" spans="1:15" ht="15.75" x14ac:dyDescent="0.25">
      <c r="A39" s="46"/>
      <c r="B39" s="31" t="s">
        <v>29</v>
      </c>
      <c r="C39" s="34" t="s">
        <v>28</v>
      </c>
      <c r="D39" s="31">
        <v>6</v>
      </c>
      <c r="E39" s="31"/>
      <c r="F39" s="12"/>
      <c r="G39" s="12"/>
      <c r="H39" s="12"/>
      <c r="I39" s="14"/>
      <c r="J39" s="14"/>
      <c r="K39" s="40"/>
      <c r="L39" s="26"/>
      <c r="M39" s="40"/>
      <c r="N39" s="14"/>
      <c r="O39" s="41"/>
    </row>
    <row r="40" spans="1:15" ht="15.75" x14ac:dyDescent="0.25">
      <c r="A40" s="46"/>
      <c r="B40" s="31" t="s">
        <v>37</v>
      </c>
      <c r="C40" s="33" t="s">
        <v>43</v>
      </c>
      <c r="D40" s="31">
        <v>106</v>
      </c>
      <c r="E40" s="31">
        <v>193</v>
      </c>
      <c r="F40" s="11"/>
      <c r="G40" s="11"/>
      <c r="H40" s="12"/>
      <c r="I40" s="26"/>
      <c r="J40" s="26"/>
      <c r="K40" s="26"/>
      <c r="L40" s="12"/>
      <c r="M40" s="14"/>
      <c r="N40" s="14"/>
      <c r="O40" s="41"/>
    </row>
    <row r="41" spans="1:15" ht="15.75" x14ac:dyDescent="0.25">
      <c r="A41" s="46"/>
      <c r="B41" s="31" t="s">
        <v>29</v>
      </c>
      <c r="C41" s="33" t="s">
        <v>43</v>
      </c>
      <c r="D41" s="31">
        <v>50</v>
      </c>
      <c r="E41" s="31">
        <v>91</v>
      </c>
      <c r="F41" s="11"/>
      <c r="G41" s="11"/>
      <c r="H41" s="12"/>
      <c r="I41" s="26"/>
      <c r="J41" s="26"/>
      <c r="K41" s="26"/>
      <c r="L41" s="12"/>
      <c r="M41" s="14"/>
      <c r="N41" s="14"/>
      <c r="O41" s="41"/>
    </row>
    <row r="42" spans="1:15" ht="15.75" x14ac:dyDescent="0.25">
      <c r="A42" s="46"/>
      <c r="B42" s="31" t="s">
        <v>39</v>
      </c>
      <c r="C42" s="33" t="s">
        <v>43</v>
      </c>
      <c r="D42" s="31">
        <v>34</v>
      </c>
      <c r="E42" s="31">
        <v>62</v>
      </c>
      <c r="F42" s="11"/>
      <c r="G42" s="11"/>
      <c r="H42" s="12"/>
      <c r="I42" s="26"/>
      <c r="J42" s="26"/>
      <c r="K42" s="26"/>
      <c r="L42" s="12"/>
      <c r="M42" s="14"/>
      <c r="N42" s="14"/>
      <c r="O42" s="41"/>
    </row>
    <row r="43" spans="1:15" ht="15.75" x14ac:dyDescent="0.25">
      <c r="A43" s="46"/>
      <c r="B43" s="31" t="s">
        <v>31</v>
      </c>
      <c r="C43" s="33" t="s">
        <v>43</v>
      </c>
      <c r="D43" s="31">
        <v>6</v>
      </c>
      <c r="E43" s="31">
        <v>11</v>
      </c>
      <c r="F43" s="11"/>
      <c r="G43" s="11"/>
      <c r="H43" s="12"/>
      <c r="I43" s="26"/>
      <c r="J43" s="26"/>
      <c r="K43" s="26"/>
      <c r="L43" s="12"/>
      <c r="M43" s="14"/>
      <c r="N43" s="14"/>
      <c r="O43" s="41"/>
    </row>
    <row r="44" spans="1:15" ht="15.75" x14ac:dyDescent="0.25">
      <c r="A44" s="46"/>
      <c r="B44" s="31" t="s">
        <v>42</v>
      </c>
      <c r="C44" s="33" t="s">
        <v>43</v>
      </c>
      <c r="D44" s="31">
        <v>50</v>
      </c>
      <c r="E44" s="31">
        <v>91</v>
      </c>
      <c r="F44" s="11"/>
      <c r="G44" s="11"/>
      <c r="H44" s="12"/>
      <c r="I44" s="26"/>
      <c r="J44" s="26"/>
      <c r="K44" s="26"/>
      <c r="L44" s="12"/>
      <c r="M44" s="14"/>
      <c r="N44" s="14"/>
      <c r="O44" s="41"/>
    </row>
    <row r="45" spans="1:15" ht="15.75" x14ac:dyDescent="0.25">
      <c r="A45" s="47"/>
      <c r="B45" s="31" t="s">
        <v>44</v>
      </c>
      <c r="C45" s="33" t="s">
        <v>43</v>
      </c>
      <c r="D45" s="31">
        <v>3</v>
      </c>
      <c r="E45" s="31">
        <v>5</v>
      </c>
      <c r="F45" s="11"/>
      <c r="G45" s="11"/>
      <c r="H45" s="12"/>
      <c r="I45" s="26"/>
      <c r="J45" s="26"/>
      <c r="K45" s="26"/>
      <c r="L45" s="12"/>
      <c r="M45" s="14"/>
      <c r="N45" s="14"/>
      <c r="O45" s="41"/>
    </row>
    <row r="46" spans="1:15" ht="15.75" x14ac:dyDescent="0.25">
      <c r="A46" s="29"/>
      <c r="B46" s="35"/>
      <c r="C46" s="4" t="s">
        <v>11</v>
      </c>
      <c r="D46" s="5">
        <f>SUM(D28:D45)</f>
        <v>616</v>
      </c>
      <c r="E46" s="5">
        <f>SUM(E28:E45)</f>
        <v>970</v>
      </c>
      <c r="F46" s="6"/>
      <c r="G46" s="6"/>
      <c r="H46" s="6"/>
      <c r="I46" s="38"/>
      <c r="J46" s="7">
        <f>SUM(J28:J45)</f>
        <v>0</v>
      </c>
      <c r="K46" s="7">
        <f t="shared" ref="K46:O46" si="2">SUM(K28:K45)</f>
        <v>0</v>
      </c>
      <c r="L46" s="7">
        <f t="shared" si="2"/>
        <v>0</v>
      </c>
      <c r="M46" s="7">
        <f t="shared" si="2"/>
        <v>0</v>
      </c>
      <c r="N46" s="7">
        <f t="shared" si="2"/>
        <v>0</v>
      </c>
      <c r="O46" s="7">
        <f t="shared" si="2"/>
        <v>0</v>
      </c>
    </row>
    <row r="47" spans="1:15" ht="15.75" x14ac:dyDescent="0.25">
      <c r="A47" s="8"/>
      <c r="B47" s="43" t="s">
        <v>58</v>
      </c>
      <c r="C47" s="44"/>
      <c r="D47" s="9">
        <f>SUM(+D17+D27+D46)</f>
        <v>2029</v>
      </c>
      <c r="E47" s="9">
        <f>SUM(+E17+E27+E46)</f>
        <v>2345</v>
      </c>
      <c r="F47" s="10"/>
      <c r="G47" s="10"/>
      <c r="H47" s="10"/>
      <c r="I47" s="10"/>
      <c r="J47" s="13">
        <f t="shared" ref="J47:O47" si="3">SUM(+J17+J27+J46)</f>
        <v>0</v>
      </c>
      <c r="K47" s="13">
        <f t="shared" si="3"/>
        <v>0</v>
      </c>
      <c r="L47" s="13">
        <f t="shared" si="3"/>
        <v>0</v>
      </c>
      <c r="M47" s="13">
        <f t="shared" si="3"/>
        <v>0</v>
      </c>
      <c r="N47" s="13">
        <f t="shared" si="3"/>
        <v>0</v>
      </c>
      <c r="O47" s="13">
        <f t="shared" si="3"/>
        <v>0</v>
      </c>
    </row>
  </sheetData>
  <mergeCells count="7">
    <mergeCell ref="A6:A16"/>
    <mergeCell ref="A18:A26"/>
    <mergeCell ref="A28:A45"/>
    <mergeCell ref="B47:C47"/>
    <mergeCell ref="C2:H2"/>
    <mergeCell ref="C3:H3"/>
    <mergeCell ref="C4:E4"/>
  </mergeCells>
  <pageMargins left="0.7" right="0.7" top="0.75" bottom="0.75" header="0.3" footer="0.3"/>
  <pageSetup paperSize="9" scale="62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7"/>
  <sheetViews>
    <sheetView workbookViewId="0">
      <selection activeCell="B2" sqref="B2:G2"/>
    </sheetView>
  </sheetViews>
  <sheetFormatPr defaultRowHeight="15" x14ac:dyDescent="0.25"/>
  <cols>
    <col min="2" max="2" width="10.140625" customWidth="1"/>
  </cols>
  <sheetData>
    <row r="2" spans="2:7" x14ac:dyDescent="0.25">
      <c r="B2" s="57" t="s">
        <v>60</v>
      </c>
      <c r="C2" s="57"/>
      <c r="D2" s="57"/>
      <c r="E2" s="57"/>
      <c r="F2" s="57"/>
      <c r="G2" s="57"/>
    </row>
    <row r="3" spans="2:7" x14ac:dyDescent="0.25">
      <c r="B3" s="57" t="s">
        <v>16</v>
      </c>
      <c r="C3" s="57"/>
      <c r="D3" s="57"/>
      <c r="E3" s="57"/>
      <c r="F3" s="57"/>
      <c r="G3" s="57"/>
    </row>
    <row r="4" spans="2:7" x14ac:dyDescent="0.25">
      <c r="B4" s="15"/>
      <c r="C4" s="15"/>
      <c r="D4" s="15"/>
      <c r="E4" s="15"/>
      <c r="F4" s="15"/>
      <c r="G4" s="16"/>
    </row>
    <row r="5" spans="2:7" x14ac:dyDescent="0.25">
      <c r="B5" s="15"/>
      <c r="C5" s="15"/>
      <c r="D5" s="15"/>
      <c r="E5" s="15"/>
      <c r="F5" s="15"/>
      <c r="G5" s="16"/>
    </row>
    <row r="6" spans="2:7" x14ac:dyDescent="0.25">
      <c r="B6" s="57" t="s">
        <v>17</v>
      </c>
      <c r="C6" s="57"/>
      <c r="D6" s="57"/>
      <c r="E6" s="57"/>
      <c r="F6" s="57"/>
      <c r="G6" s="57"/>
    </row>
    <row r="7" spans="2:7" ht="15.75" thickBot="1" x14ac:dyDescent="0.3">
      <c r="B7" s="16"/>
      <c r="C7" s="16"/>
      <c r="D7" s="16"/>
      <c r="E7" s="16"/>
      <c r="F7" s="16"/>
      <c r="G7" s="16"/>
    </row>
    <row r="8" spans="2:7" x14ac:dyDescent="0.25">
      <c r="B8" s="58" t="s">
        <v>61</v>
      </c>
      <c r="C8" s="61" t="s">
        <v>30</v>
      </c>
      <c r="D8" s="61"/>
      <c r="E8" s="61"/>
      <c r="F8" s="61"/>
      <c r="G8" s="63" t="s">
        <v>18</v>
      </c>
    </row>
    <row r="9" spans="2:7" x14ac:dyDescent="0.25">
      <c r="B9" s="59"/>
      <c r="C9" s="62"/>
      <c r="D9" s="62"/>
      <c r="E9" s="62"/>
      <c r="F9" s="62"/>
      <c r="G9" s="64"/>
    </row>
    <row r="10" spans="2:7" ht="15.75" thickBot="1" x14ac:dyDescent="0.3">
      <c r="B10" s="60"/>
      <c r="C10" s="17" t="s">
        <v>19</v>
      </c>
      <c r="D10" s="17" t="s">
        <v>20</v>
      </c>
      <c r="E10" s="17" t="s">
        <v>21</v>
      </c>
      <c r="F10" s="17" t="s">
        <v>22</v>
      </c>
      <c r="G10" s="65"/>
    </row>
    <row r="11" spans="2:7" ht="60.75" customHeight="1" x14ac:dyDescent="0.25">
      <c r="B11" s="18" t="s">
        <v>45</v>
      </c>
      <c r="C11" s="19">
        <v>429</v>
      </c>
      <c r="D11" s="19">
        <v>550</v>
      </c>
      <c r="E11" s="19">
        <v>550</v>
      </c>
      <c r="F11" s="19">
        <v>500</v>
      </c>
      <c r="G11" s="20">
        <f>SUM(C11:F11)</f>
        <v>2029</v>
      </c>
    </row>
    <row r="12" spans="2:7" x14ac:dyDescent="0.25">
      <c r="B12" s="21"/>
      <c r="C12" s="22"/>
      <c r="D12" s="22"/>
      <c r="E12" s="22"/>
      <c r="F12" s="22"/>
      <c r="G12" s="20"/>
    </row>
    <row r="13" spans="2:7" x14ac:dyDescent="0.25">
      <c r="B13" s="23" t="s">
        <v>23</v>
      </c>
      <c r="C13" s="21">
        <f>SUM(C11:C12)</f>
        <v>429</v>
      </c>
      <c r="D13" s="21">
        <f>SUM(D11:D12)</f>
        <v>550</v>
      </c>
      <c r="E13" s="21">
        <f>SUM(E11:E12)</f>
        <v>550</v>
      </c>
      <c r="F13" s="21">
        <f>SUM(F11)</f>
        <v>500</v>
      </c>
      <c r="G13" s="21">
        <f>SUM(C13:F13)</f>
        <v>2029</v>
      </c>
    </row>
    <row r="14" spans="2:7" x14ac:dyDescent="0.25">
      <c r="B14" s="16"/>
      <c r="C14" s="16"/>
      <c r="D14" s="16"/>
      <c r="E14" s="16"/>
      <c r="F14" s="16"/>
      <c r="G14" s="16"/>
    </row>
    <row r="17" spans="2:7" ht="15.75" x14ac:dyDescent="0.25">
      <c r="B17" s="24" t="s">
        <v>24</v>
      </c>
      <c r="C17" s="24"/>
      <c r="E17" s="24"/>
      <c r="F17" s="24" t="s">
        <v>25</v>
      </c>
      <c r="G17" s="25"/>
    </row>
  </sheetData>
  <mergeCells count="6">
    <mergeCell ref="B2:G2"/>
    <mergeCell ref="B3:G3"/>
    <mergeCell ref="B6:G6"/>
    <mergeCell ref="B8:B10"/>
    <mergeCell ref="C8:F9"/>
    <mergeCell ref="G8:G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Приложение 1</vt:lpstr>
      <vt:lpstr>Приложение 2</vt:lpstr>
      <vt:lpstr>График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2025-12-02T08:24:00Z</dcterms:modified>
</cp:coreProperties>
</file>