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4F6E9BE9-93F3-4797-A282-B02EDD2D704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ожение 1" sheetId="2" r:id="rId1"/>
    <sheet name="Приложение 2" sheetId="3" r:id="rId2"/>
    <sheet name="График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1" i="2" l="1"/>
  <c r="L71" i="2" s="1"/>
  <c r="N71" i="2" s="1"/>
  <c r="H70" i="2"/>
  <c r="L70" i="2" s="1"/>
  <c r="N70" i="2" s="1"/>
  <c r="H69" i="2"/>
  <c r="I69" i="2" s="1"/>
  <c r="M69" i="2" s="1"/>
  <c r="O69" i="2" s="1"/>
  <c r="H67" i="2"/>
  <c r="I67" i="2" s="1"/>
  <c r="M67" i="2" s="1"/>
  <c r="O67" i="2" s="1"/>
  <c r="H66" i="2"/>
  <c r="I66" i="2" s="1"/>
  <c r="M66" i="2" s="1"/>
  <c r="O66" i="2" s="1"/>
  <c r="H65" i="2"/>
  <c r="I65" i="2" s="1"/>
  <c r="M65" i="2" s="1"/>
  <c r="F68" i="2"/>
  <c r="G68" i="2" s="1"/>
  <c r="K68" i="2" s="1"/>
  <c r="O68" i="2" s="1"/>
  <c r="F63" i="2"/>
  <c r="F64" i="2"/>
  <c r="J64" i="2" s="1"/>
  <c r="N64" i="2" s="1"/>
  <c r="F62" i="2"/>
  <c r="F56" i="2"/>
  <c r="G56" i="2" s="1"/>
  <c r="K56" i="2" s="1"/>
  <c r="O56" i="2" s="1"/>
  <c r="H60" i="2"/>
  <c r="I60" i="2" s="1"/>
  <c r="M60" i="2" s="1"/>
  <c r="O60" i="2" s="1"/>
  <c r="H59" i="2"/>
  <c r="I59" i="2" s="1"/>
  <c r="M59" i="2" s="1"/>
  <c r="O59" i="2" s="1"/>
  <c r="H58" i="2"/>
  <c r="L58" i="2" s="1"/>
  <c r="N58" i="2" s="1"/>
  <c r="H57" i="2"/>
  <c r="H55" i="2"/>
  <c r="L55" i="2" s="1"/>
  <c r="N55" i="2" s="1"/>
  <c r="H54" i="2"/>
  <c r="L54" i="2" s="1"/>
  <c r="N54" i="2" s="1"/>
  <c r="H53" i="2"/>
  <c r="L53" i="2" s="1"/>
  <c r="N53" i="2" s="1"/>
  <c r="H52" i="2"/>
  <c r="F48" i="2"/>
  <c r="J48" i="2" s="1"/>
  <c r="N48" i="2" s="1"/>
  <c r="F51" i="2"/>
  <c r="J51" i="2" s="1"/>
  <c r="N51" i="2" s="1"/>
  <c r="F49" i="2"/>
  <c r="G49" i="2" s="1"/>
  <c r="K49" i="2" s="1"/>
  <c r="O49" i="2" s="1"/>
  <c r="F50" i="2"/>
  <c r="F47" i="2"/>
  <c r="J47" i="2" s="1"/>
  <c r="N47" i="2" s="1"/>
  <c r="H45" i="2"/>
  <c r="L45" i="2" s="1"/>
  <c r="N45" i="2" s="1"/>
  <c r="H44" i="2"/>
  <c r="L44" i="2" s="1"/>
  <c r="N44" i="2" s="1"/>
  <c r="H43" i="2"/>
  <c r="L43" i="2" s="1"/>
  <c r="N43" i="2" s="1"/>
  <c r="H42" i="2"/>
  <c r="L42" i="2" s="1"/>
  <c r="N42" i="2" s="1"/>
  <c r="H41" i="2"/>
  <c r="L41" i="2" s="1"/>
  <c r="N41" i="2" s="1"/>
  <c r="H40" i="2"/>
  <c r="L40" i="2" s="1"/>
  <c r="N40" i="2" s="1"/>
  <c r="F39" i="2"/>
  <c r="J39" i="2" s="1"/>
  <c r="N39" i="2" s="1"/>
  <c r="F38" i="2"/>
  <c r="J38" i="2" s="1"/>
  <c r="F37" i="2"/>
  <c r="J37" i="2" s="1"/>
  <c r="N37" i="2" s="1"/>
  <c r="H34" i="2"/>
  <c r="I34" i="2"/>
  <c r="M34" i="2" s="1"/>
  <c r="O34" i="2" s="1"/>
  <c r="H35" i="2"/>
  <c r="I35" i="2" s="1"/>
  <c r="M35" i="2" s="1"/>
  <c r="O35" i="2" s="1"/>
  <c r="H33" i="2"/>
  <c r="I33" i="2" s="1"/>
  <c r="M33" i="2" s="1"/>
  <c r="O33" i="2" s="1"/>
  <c r="H32" i="2"/>
  <c r="I32" i="2" s="1"/>
  <c r="M32" i="2" s="1"/>
  <c r="O32" i="2" s="1"/>
  <c r="H31" i="2"/>
  <c r="I31" i="2" s="1"/>
  <c r="M31" i="2" s="1"/>
  <c r="O31" i="2" s="1"/>
  <c r="H30" i="2"/>
  <c r="I30" i="2" s="1"/>
  <c r="M30" i="2" s="1"/>
  <c r="O30" i="2" s="1"/>
  <c r="H28" i="2"/>
  <c r="I28" i="2" s="1"/>
  <c r="M28" i="2" s="1"/>
  <c r="O28" i="2" s="1"/>
  <c r="H27" i="2"/>
  <c r="I27" i="2" s="1"/>
  <c r="M27" i="2" s="1"/>
  <c r="O27" i="2" s="1"/>
  <c r="H26" i="2"/>
  <c r="I26" i="2" s="1"/>
  <c r="M26" i="2" s="1"/>
  <c r="F29" i="2"/>
  <c r="F25" i="2"/>
  <c r="F24" i="2"/>
  <c r="G24" i="2" s="1"/>
  <c r="K24" i="2" s="1"/>
  <c r="O24" i="2" s="1"/>
  <c r="F23" i="2"/>
  <c r="G23" i="2" s="1"/>
  <c r="K23" i="2" s="1"/>
  <c r="H12" i="2"/>
  <c r="I12" i="2" s="1"/>
  <c r="M12" i="2" s="1"/>
  <c r="O12" i="2" s="1"/>
  <c r="H13" i="2"/>
  <c r="I13" i="2" s="1"/>
  <c r="M13" i="2" s="1"/>
  <c r="O13" i="2" s="1"/>
  <c r="H14" i="2"/>
  <c r="H15" i="2"/>
  <c r="H16" i="2"/>
  <c r="H17" i="2"/>
  <c r="H18" i="2"/>
  <c r="H19" i="2"/>
  <c r="H20" i="2"/>
  <c r="H21" i="2"/>
  <c r="H11" i="2"/>
  <c r="I11" i="2" s="1"/>
  <c r="M11" i="2" s="1"/>
  <c r="F9" i="2"/>
  <c r="F10" i="2"/>
  <c r="G10" i="2" s="1"/>
  <c r="K10" i="2" s="1"/>
  <c r="O10" i="2" s="1"/>
  <c r="F8" i="2"/>
  <c r="F7" i="2"/>
  <c r="G7" i="2" s="1"/>
  <c r="K7" i="2" s="1"/>
  <c r="O7" i="2" s="1"/>
  <c r="F6" i="2"/>
  <c r="G6" i="2" s="1"/>
  <c r="K6" i="2" s="1"/>
  <c r="O6" i="2" s="1"/>
  <c r="G11" i="4"/>
  <c r="K73" i="3"/>
  <c r="L73" i="3"/>
  <c r="M73" i="3"/>
  <c r="N73" i="3"/>
  <c r="O73" i="3"/>
  <c r="K72" i="3"/>
  <c r="L72" i="3"/>
  <c r="M72" i="3"/>
  <c r="N72" i="3"/>
  <c r="O72" i="3"/>
  <c r="K61" i="3"/>
  <c r="L61" i="3"/>
  <c r="M61" i="3"/>
  <c r="N61" i="3"/>
  <c r="O61" i="3"/>
  <c r="K46" i="3"/>
  <c r="L46" i="3"/>
  <c r="M46" i="3"/>
  <c r="N46" i="3"/>
  <c r="O46" i="3"/>
  <c r="K36" i="3"/>
  <c r="L36" i="3"/>
  <c r="M36" i="3"/>
  <c r="N36" i="3"/>
  <c r="O36" i="3"/>
  <c r="K22" i="3"/>
  <c r="L22" i="3"/>
  <c r="M22" i="3"/>
  <c r="N22" i="3"/>
  <c r="O22" i="3"/>
  <c r="M20" i="2"/>
  <c r="O20" i="2" s="1"/>
  <c r="I71" i="2"/>
  <c r="M71" i="2" s="1"/>
  <c r="O71" i="2" s="1"/>
  <c r="I70" i="2"/>
  <c r="M70" i="2" s="1"/>
  <c r="O70" i="2" s="1"/>
  <c r="I57" i="2"/>
  <c r="M57" i="2" s="1"/>
  <c r="O57" i="2" s="1"/>
  <c r="I52" i="2"/>
  <c r="M52" i="2" s="1"/>
  <c r="I14" i="2"/>
  <c r="M14" i="2" s="1"/>
  <c r="O14" i="2" s="1"/>
  <c r="I15" i="2"/>
  <c r="M15" i="2" s="1"/>
  <c r="O15" i="2" s="1"/>
  <c r="I16" i="2"/>
  <c r="M16" i="2" s="1"/>
  <c r="O16" i="2" s="1"/>
  <c r="I17" i="2"/>
  <c r="M17" i="2" s="1"/>
  <c r="O17" i="2" s="1"/>
  <c r="I18" i="2"/>
  <c r="M18" i="2" s="1"/>
  <c r="O18" i="2" s="1"/>
  <c r="I19" i="2"/>
  <c r="M19" i="2" s="1"/>
  <c r="O19" i="2" s="1"/>
  <c r="I20" i="2"/>
  <c r="I21" i="2"/>
  <c r="M21" i="2" s="1"/>
  <c r="O21" i="2" s="1"/>
  <c r="G63" i="2"/>
  <c r="K63" i="2" s="1"/>
  <c r="O63" i="2" s="1"/>
  <c r="G62" i="2"/>
  <c r="K62" i="2" s="1"/>
  <c r="G50" i="2"/>
  <c r="K50" i="2" s="1"/>
  <c r="O50" i="2" s="1"/>
  <c r="G39" i="2"/>
  <c r="K39" i="2" s="1"/>
  <c r="O39" i="2" s="1"/>
  <c r="G38" i="2"/>
  <c r="K38" i="2" s="1"/>
  <c r="G37" i="2"/>
  <c r="K37" i="2" s="1"/>
  <c r="O37" i="2" s="1"/>
  <c r="G29" i="2"/>
  <c r="K29" i="2" s="1"/>
  <c r="O29" i="2" s="1"/>
  <c r="G25" i="2"/>
  <c r="K25" i="2" s="1"/>
  <c r="O25" i="2" s="1"/>
  <c r="G8" i="2"/>
  <c r="K8" i="2" s="1"/>
  <c r="O8" i="2" s="1"/>
  <c r="G9" i="2"/>
  <c r="K9" i="2" s="1"/>
  <c r="O9" i="2" s="1"/>
  <c r="E72" i="3"/>
  <c r="D72" i="3"/>
  <c r="J72" i="3"/>
  <c r="E61" i="3"/>
  <c r="D61" i="3"/>
  <c r="J61" i="3"/>
  <c r="E46" i="3"/>
  <c r="D46" i="3"/>
  <c r="J46" i="3"/>
  <c r="E36" i="3"/>
  <c r="D36" i="3"/>
  <c r="J36" i="3"/>
  <c r="E22" i="3"/>
  <c r="D22" i="3"/>
  <c r="E72" i="2"/>
  <c r="D72" i="2"/>
  <c r="J68" i="2"/>
  <c r="L67" i="2"/>
  <c r="N67" i="2" s="1"/>
  <c r="L66" i="2"/>
  <c r="N66" i="2" s="1"/>
  <c r="L65" i="2"/>
  <c r="J63" i="2"/>
  <c r="N63" i="2" s="1"/>
  <c r="J62" i="2"/>
  <c r="N62" i="2" s="1"/>
  <c r="E61" i="2"/>
  <c r="D61" i="2"/>
  <c r="L57" i="2"/>
  <c r="N57" i="2" s="1"/>
  <c r="L52" i="2"/>
  <c r="N52" i="2" s="1"/>
  <c r="J50" i="2"/>
  <c r="N50" i="2" s="1"/>
  <c r="E46" i="2"/>
  <c r="D46" i="2"/>
  <c r="L69" i="2" l="1"/>
  <c r="N69" i="2" s="1"/>
  <c r="G64" i="2"/>
  <c r="K64" i="2" s="1"/>
  <c r="O64" i="2" s="1"/>
  <c r="J56" i="2"/>
  <c r="N56" i="2" s="1"/>
  <c r="I58" i="2"/>
  <c r="M58" i="2" s="1"/>
  <c r="O58" i="2" s="1"/>
  <c r="L59" i="2"/>
  <c r="N59" i="2" s="1"/>
  <c r="L60" i="2"/>
  <c r="N60" i="2" s="1"/>
  <c r="I55" i="2"/>
  <c r="M55" i="2" s="1"/>
  <c r="O55" i="2" s="1"/>
  <c r="I54" i="2"/>
  <c r="M54" i="2" s="1"/>
  <c r="O54" i="2" s="1"/>
  <c r="I53" i="2"/>
  <c r="M53" i="2" s="1"/>
  <c r="O53" i="2" s="1"/>
  <c r="G48" i="2"/>
  <c r="K48" i="2" s="1"/>
  <c r="O48" i="2" s="1"/>
  <c r="G51" i="2"/>
  <c r="K51" i="2" s="1"/>
  <c r="O51" i="2" s="1"/>
  <c r="J49" i="2"/>
  <c r="N49" i="2" s="1"/>
  <c r="G47" i="2"/>
  <c r="K47" i="2" s="1"/>
  <c r="O47" i="2" s="1"/>
  <c r="I42" i="2"/>
  <c r="M42" i="2" s="1"/>
  <c r="O42" i="2" s="1"/>
  <c r="O46" i="2" s="1"/>
  <c r="I43" i="2"/>
  <c r="M43" i="2" s="1"/>
  <c r="O43" i="2" s="1"/>
  <c r="I40" i="2"/>
  <c r="M40" i="2" s="1"/>
  <c r="O40" i="2" s="1"/>
  <c r="I44" i="2"/>
  <c r="M44" i="2" s="1"/>
  <c r="O44" i="2" s="1"/>
  <c r="I45" i="2"/>
  <c r="M45" i="2" s="1"/>
  <c r="O45" i="2" s="1"/>
  <c r="I41" i="2"/>
  <c r="M41" i="2" s="1"/>
  <c r="O41" i="2" s="1"/>
  <c r="K36" i="2"/>
  <c r="O65" i="2"/>
  <c r="M72" i="2"/>
  <c r="K72" i="2"/>
  <c r="O62" i="2"/>
  <c r="L61" i="2"/>
  <c r="O52" i="2"/>
  <c r="L46" i="2"/>
  <c r="K46" i="2"/>
  <c r="O38" i="2"/>
  <c r="O26" i="2"/>
  <c r="M36" i="2"/>
  <c r="O23" i="2"/>
  <c r="O11" i="2"/>
  <c r="M22" i="2"/>
  <c r="K22" i="2"/>
  <c r="O22" i="2"/>
  <c r="E73" i="3"/>
  <c r="D73" i="3"/>
  <c r="J72" i="2"/>
  <c r="J46" i="2"/>
  <c r="J22" i="3"/>
  <c r="J73" i="3" s="1"/>
  <c r="N68" i="2"/>
  <c r="N38" i="2"/>
  <c r="N46" i="2" s="1"/>
  <c r="N65" i="2"/>
  <c r="N72" i="2" l="1"/>
  <c r="L72" i="2"/>
  <c r="N61" i="2"/>
  <c r="M61" i="2"/>
  <c r="J61" i="2"/>
  <c r="K61" i="2"/>
  <c r="K73" i="2" s="1"/>
  <c r="O61" i="2"/>
  <c r="M46" i="2"/>
  <c r="O72" i="2"/>
  <c r="O36" i="2"/>
  <c r="L35" i="2"/>
  <c r="N35" i="2" s="1"/>
  <c r="L34" i="2"/>
  <c r="N34" i="2" s="1"/>
  <c r="L33" i="2"/>
  <c r="L32" i="2"/>
  <c r="N32" i="2" s="1"/>
  <c r="L31" i="2"/>
  <c r="N31" i="2" s="1"/>
  <c r="L30" i="2"/>
  <c r="N30" i="2" s="1"/>
  <c r="L28" i="2"/>
  <c r="N28" i="2" s="1"/>
  <c r="L27" i="2"/>
  <c r="N27" i="2" s="1"/>
  <c r="L26" i="2"/>
  <c r="L12" i="2"/>
  <c r="N12" i="2" s="1"/>
  <c r="L13" i="2"/>
  <c r="N13" i="2" s="1"/>
  <c r="L14" i="2"/>
  <c r="N14" i="2" s="1"/>
  <c r="L15" i="2"/>
  <c r="N15" i="2" s="1"/>
  <c r="L16" i="2"/>
  <c r="N16" i="2" s="1"/>
  <c r="L17" i="2"/>
  <c r="N17" i="2" s="1"/>
  <c r="L18" i="2"/>
  <c r="N18" i="2" s="1"/>
  <c r="L19" i="2"/>
  <c r="N19" i="2" s="1"/>
  <c r="L20" i="2"/>
  <c r="N20" i="2" s="1"/>
  <c r="L21" i="2"/>
  <c r="N21" i="2" s="1"/>
  <c r="L11" i="2"/>
  <c r="J29" i="2"/>
  <c r="N29" i="2" s="1"/>
  <c r="J25" i="2"/>
  <c r="J24" i="2"/>
  <c r="N24" i="2" s="1"/>
  <c r="J23" i="2"/>
  <c r="N23" i="2" s="1"/>
  <c r="J7" i="2"/>
  <c r="J8" i="2"/>
  <c r="N8" i="2" s="1"/>
  <c r="J9" i="2"/>
  <c r="N9" i="2" s="1"/>
  <c r="J10" i="2"/>
  <c r="N10" i="2" s="1"/>
  <c r="J6" i="2"/>
  <c r="N6" i="2" s="1"/>
  <c r="M73" i="2" l="1"/>
  <c r="O73" i="2"/>
  <c r="N26" i="2"/>
  <c r="L36" i="2"/>
  <c r="N11" i="2"/>
  <c r="L22" i="2"/>
  <c r="J36" i="2"/>
  <c r="N25" i="2"/>
  <c r="J22" i="2"/>
  <c r="N7" i="2"/>
  <c r="N33" i="2"/>
  <c r="E36" i="2"/>
  <c r="D36" i="2"/>
  <c r="E22" i="2"/>
  <c r="E73" i="2" s="1"/>
  <c r="D22" i="2"/>
  <c r="D73" i="2" s="1"/>
  <c r="L73" i="2" l="1"/>
  <c r="N36" i="2"/>
  <c r="N22" i="2"/>
  <c r="J73" i="2"/>
  <c r="F13" i="4"/>
  <c r="E13" i="4"/>
  <c r="D13" i="4"/>
  <c r="C13" i="4"/>
  <c r="N73" i="2" l="1"/>
  <c r="G13" i="4"/>
  <c r="P6" i="2" l="1"/>
  <c r="Q6" i="2" s="1"/>
  <c r="R6" i="2"/>
  <c r="S6" i="2" s="1"/>
</calcChain>
</file>

<file path=xl/sharedStrings.xml><?xml version="1.0" encoding="utf-8"?>
<sst xmlns="http://schemas.openxmlformats.org/spreadsheetml/2006/main" count="320" uniqueCount="61">
  <si>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</si>
  <si>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</si>
  <si>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</si>
  <si>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</si>
  <si>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</si>
  <si>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</si>
  <si>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</si>
  <si>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</si>
  <si>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</si>
  <si>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</si>
  <si>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Дърва за огрев</t>
  </si>
  <si>
    <t>Всичко за подотдела</t>
  </si>
  <si>
    <t>Трупи за бичене 18-29 см.</t>
  </si>
  <si>
    <t>Средна технологична дървесина</t>
  </si>
  <si>
    <t>Достигната цена лв./пл.м3 без ДДС</t>
  </si>
  <si>
    <t>Достигната цена лв./пр.м3 без ДДС</t>
  </si>
  <si>
    <t>към Договор № ……….. \ …………………</t>
  </si>
  <si>
    <t>График за добив на дървесина по тримесечия</t>
  </si>
  <si>
    <t>ОБЩО</t>
  </si>
  <si>
    <t>І</t>
  </si>
  <si>
    <t>ІІ</t>
  </si>
  <si>
    <t>ІІІ</t>
  </si>
  <si>
    <t>ІV</t>
  </si>
  <si>
    <t>ВСИЧКО:</t>
  </si>
  <si>
    <t>Възложител:</t>
  </si>
  <si>
    <t>Изпълнител:</t>
  </si>
  <si>
    <t>гбр</t>
  </si>
  <si>
    <t>кл</t>
  </si>
  <si>
    <t>Трупи за бичене 30-49 см.</t>
  </si>
  <si>
    <t>Дърва-технологична дървесина</t>
  </si>
  <si>
    <t>ОЗМ</t>
  </si>
  <si>
    <t>цр</t>
  </si>
  <si>
    <t>бл</t>
  </si>
  <si>
    <r>
      <t>тримесечие - 20</t>
    </r>
    <r>
      <rPr>
        <b/>
        <sz val="11"/>
        <color rgb="FFFF0000"/>
        <rFont val="Times New Roman"/>
        <family val="1"/>
        <charset val="204"/>
      </rPr>
      <t>26г</t>
    </r>
    <r>
      <rPr>
        <b/>
        <sz val="11"/>
        <color theme="1"/>
        <rFont val="Times New Roman"/>
        <family val="1"/>
        <charset val="204"/>
      </rPr>
      <t>., пл.куб.м.</t>
    </r>
  </si>
  <si>
    <t>чдб</t>
  </si>
  <si>
    <t>312-а</t>
  </si>
  <si>
    <t xml:space="preserve">пляс  </t>
  </si>
  <si>
    <t>312-д</t>
  </si>
  <si>
    <t>мждр</t>
  </si>
  <si>
    <t>ак</t>
  </si>
  <si>
    <t>311-б</t>
  </si>
  <si>
    <t>311-е</t>
  </si>
  <si>
    <t>311-ж</t>
  </si>
  <si>
    <t>312-а; 312-д; 311-б; 311-е; 311-ж</t>
  </si>
  <si>
    <t>Начална цена евро/пл.м3 без ДДС</t>
  </si>
  <si>
    <t>Начална цена евро/пр.м3 без ДДС</t>
  </si>
  <si>
    <t>Обща цена евро без ДДС/ пл.м3</t>
  </si>
  <si>
    <t>Обща цена евро без ДДС/ пр.м3</t>
  </si>
  <si>
    <t>Обща цена евро без ДДС</t>
  </si>
  <si>
    <t>Гаранция за участие, лв 5%</t>
  </si>
  <si>
    <t>Гаранция за участие, евро 5%</t>
  </si>
  <si>
    <t>Стъпка на наддаване, лв</t>
  </si>
  <si>
    <t>Стъпка на наддаване, евро</t>
  </si>
  <si>
    <t>Достигната цена евро/пл.м3 без ДДС</t>
  </si>
  <si>
    <t>Достигната цена евро/пр.м3 без ДДС</t>
  </si>
  <si>
    <t xml:space="preserve">Приложение №1 за обект №2-11-26 </t>
  </si>
  <si>
    <t xml:space="preserve">Всичко за Обект №2-11-26 </t>
  </si>
  <si>
    <t xml:space="preserve">Приложение №2 за обект №2-11-26 </t>
  </si>
  <si>
    <t>Всичко за Обект №2-11-26</t>
  </si>
  <si>
    <t xml:space="preserve">ПРИЛОЖЕНИЕ № 3 ЗА ОБЕКТ №2-11-26 </t>
  </si>
  <si>
    <t xml:space="preserve">Обект № 2-11-26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</si>
</sst>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5">
    <xf numFmtId="0" fontId="0" fillId="0" borderId="0" xfId="0"/>
    <xf numFmtId="0" fontId="1" fillId="0" borderId="0" xfId="1"/>
    <xf numFmtId="0" fontId="3" fillId="0" borderId="4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0" fontId="3" fillId="0" borderId="6" xfId="1" applyFont="1" applyBorder="1" applyAlignment="1">
      <alignment vertical="top"/>
    </xf>
    <xf numFmtId="1" fontId="3" fillId="0" borderId="6" xfId="1" applyNumberFormat="1" applyFont="1" applyBorder="1" applyAlignment="1">
      <alignment vertical="top"/>
    </xf>
    <xf numFmtId="1" fontId="3" fillId="0" borderId="4" xfId="1" applyNumberFormat="1" applyFont="1" applyBorder="1" applyAlignment="1">
      <alignment vertical="top"/>
    </xf>
    <xf numFmtId="0" fontId="6" fillId="3" borderId="6" xfId="1" applyFont="1" applyFill="1" applyBorder="1"/>
    <xf numFmtId="1" fontId="6" fillId="3" borderId="6" xfId="1" applyNumberFormat="1" applyFont="1" applyFill="1" applyBorder="1"/>
    <xf numFmtId="0" fontId="3" fillId="3" borderId="4" xfId="1" applyFont="1" applyFill="1" applyBorder="1"/>
    <xf numFmtId="2" fontId="6" fillId="3" borderId="6" xfId="1" applyNumberFormat="1" applyFont="1" applyFill="1" applyBorder="1"/>
    <xf numFmtId="0" fontId="7" fillId="4" borderId="10" xfId="0" applyFont="1" applyFill="1" applyBorder="1"/>
    <xf numFmtId="1" fontId="6" fillId="4" borderId="4" xfId="1" applyNumberFormat="1" applyFont="1" applyFill="1" applyBorder="1" applyAlignment="1">
      <alignment vertical="top"/>
    </xf>
    <xf numFmtId="0" fontId="7" fillId="4" borderId="4" xfId="0" applyFont="1" applyFill="1" applyBorder="1"/>
    <xf numFmtId="0" fontId="3" fillId="0" borderId="4" xfId="1" applyFont="1" applyBorder="1"/>
    <xf numFmtId="2" fontId="3" fillId="0" borderId="4" xfId="1" applyNumberFormat="1" applyFont="1" applyBorder="1"/>
    <xf numFmtId="0" fontId="5" fillId="0" borderId="4" xfId="0" applyFont="1" applyBorder="1"/>
    <xf numFmtId="0" fontId="5" fillId="0" borderId="4" xfId="0" applyFont="1" applyBorder="1" applyAlignment="1">
      <alignment wrapText="1"/>
    </xf>
    <xf numFmtId="2" fontId="6" fillId="4" borderId="4" xfId="1" applyNumberFormat="1" applyFont="1" applyFill="1" applyBorder="1" applyAlignment="1">
      <alignment vertical="top"/>
    </xf>
    <xf numFmtId="0" fontId="3" fillId="0" borderId="11" xfId="1" applyFont="1" applyBorder="1" applyAlignment="1">
      <alignment vertical="top"/>
    </xf>
    <xf numFmtId="1" fontId="3" fillId="0" borderId="11" xfId="1" applyNumberFormat="1" applyFont="1" applyBorder="1" applyAlignment="1">
      <alignment vertical="top"/>
    </xf>
    <xf numFmtId="2" fontId="3" fillId="0" borderId="8" xfId="1" applyNumberFormat="1" applyFont="1" applyBorder="1"/>
    <xf numFmtId="0" fontId="0" fillId="0" borderId="9" xfId="0" applyBorder="1" applyAlignment="1">
      <alignment horizontal="center" vertical="center" wrapText="1"/>
    </xf>
    <xf numFmtId="0" fontId="10" fillId="0" borderId="0" xfId="0" applyFont="1"/>
    <xf numFmtId="0" fontId="11" fillId="0" borderId="0" xfId="0" applyFont="1"/>
    <xf numFmtId="0" fontId="10" fillId="0" borderId="1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4" xfId="0" applyFont="1" applyBorder="1"/>
    <xf numFmtId="0" fontId="13" fillId="0" borderId="0" xfId="0" applyFont="1"/>
    <xf numFmtId="0" fontId="14" fillId="0" borderId="0" xfId="0" applyFont="1"/>
    <xf numFmtId="2" fontId="3" fillId="0" borderId="6" xfId="1" applyNumberFormat="1" applyFont="1" applyBorder="1"/>
    <xf numFmtId="1" fontId="3" fillId="0" borderId="4" xfId="1" applyNumberFormat="1" applyFont="1" applyBorder="1"/>
    <xf numFmtId="1" fontId="3" fillId="0" borderId="6" xfId="1" applyNumberFormat="1" applyFont="1" applyBorder="1"/>
    <xf numFmtId="0" fontId="5" fillId="0" borderId="6" xfId="0" applyFont="1" applyBorder="1" applyAlignment="1">
      <alignment wrapText="1"/>
    </xf>
    <xf numFmtId="0" fontId="3" fillId="3" borderId="4" xfId="1" applyFont="1" applyFill="1" applyBorder="1" applyAlignment="1">
      <alignment vertical="center" wrapText="1"/>
    </xf>
    <xf numFmtId="0" fontId="3" fillId="3" borderId="4" xfId="1" applyFont="1" applyFill="1" applyBorder="1" applyAlignment="1">
      <alignment vertical="top"/>
    </xf>
    <xf numFmtId="0" fontId="5" fillId="0" borderId="6" xfId="0" applyFont="1" applyBorder="1"/>
    <xf numFmtId="0" fontId="3" fillId="3" borderId="10" xfId="1" applyFont="1" applyFill="1" applyBorder="1" applyAlignment="1">
      <alignment vertical="center" wrapText="1"/>
    </xf>
    <xf numFmtId="0" fontId="6" fillId="3" borderId="4" xfId="1" applyFont="1" applyFill="1" applyBorder="1"/>
    <xf numFmtId="0" fontId="2" fillId="2" borderId="0" xfId="1" applyFont="1" applyFill="1" applyAlignment="1">
      <alignment horizontal="center" vertical="center" wrapText="1"/>
    </xf>
    <xf numFmtId="0" fontId="3" fillId="3" borderId="6" xfId="1" applyFont="1" applyFill="1" applyBorder="1"/>
    <xf numFmtId="0" fontId="3" fillId="0" borderId="8" xfId="1" applyFont="1" applyBorder="1"/>
    <xf numFmtId="2" fontId="3" fillId="0" borderId="11" xfId="1" applyNumberFormat="1" applyFont="1" applyBorder="1"/>
    <xf numFmtId="0" fontId="0" fillId="0" borderId="4" xfId="0" applyBorder="1"/>
    <xf numFmtId="0" fontId="0" fillId="0" borderId="4" xfId="0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2" fontId="9" fillId="0" borderId="5" xfId="0" applyNumberFormat="1" applyFont="1" applyBorder="1" applyAlignment="1">
      <alignment horizontal="center" vertical="center"/>
    </xf>
    <xf numFmtId="2" fontId="9" fillId="0" borderId="7" xfId="0" applyNumberFormat="1" applyFont="1" applyBorder="1" applyAlignment="1">
      <alignment horizontal="center" vertical="center"/>
    </xf>
    <xf numFmtId="2" fontId="9" fillId="0" borderId="8" xfId="0" applyNumberFormat="1" applyFont="1" applyBorder="1" applyAlignment="1">
      <alignment horizontal="center" vertical="center"/>
    </xf>
    <xf numFmtId="1" fontId="9" fillId="0" borderId="4" xfId="0" applyNumberFormat="1" applyFont="1" applyBorder="1" applyAlignment="1">
      <alignment horizontal="center" vertical="center"/>
    </xf>
    <xf numFmtId="2" fontId="9" fillId="0" borderId="4" xfId="0" applyNumberFormat="1" applyFont="1" applyBorder="1" applyAlignment="1">
      <alignment horizontal="center" vertical="center"/>
    </xf>
    <xf numFmtId="0" fontId="6" fillId="4" borderId="9" xfId="1" applyFont="1" applyFill="1" applyBorder="1" applyAlignment="1">
      <alignment horizontal="center" vertical="center"/>
    </xf>
    <xf numFmtId="0" fontId="6" fillId="4" borderId="6" xfId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0" fillId="0" borderId="1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9" xfId="0" applyFont="1" applyBorder="1" applyAlignment="1">
      <alignment horizontal="center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73"/>
  <sheetViews>
    <sheetView tabSelected="1" topLeftCell="A40" workbookViewId="0">
      <selection activeCell="H69" sqref="H69:H71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2.28515625" customWidth="1"/>
    <col min="8" max="8" width="10" customWidth="1"/>
    <col min="9" max="9" width="12.140625" customWidth="1"/>
    <col min="10" max="11" width="10.5703125" customWidth="1"/>
    <col min="12" max="13" width="11.28515625" customWidth="1"/>
    <col min="14" max="15" width="12" customWidth="1"/>
    <col min="16" max="17" width="12.28515625" customWidth="1"/>
    <col min="18" max="18" width="16" customWidth="1"/>
    <col min="19" max="19" width="14.140625" customWidth="1"/>
  </cols>
  <sheetData>
    <row r="1" spans="1:19" ht="15.75" thickBot="1" x14ac:dyDescent="0.3"/>
    <row r="2" spans="1:19" ht="16.149999999999999" customHeight="1" thickBot="1" x14ac:dyDescent="0.3">
      <c r="C2" s="49" t="s">
        <v>55</v>
      </c>
      <c r="D2" s="50"/>
      <c r="E2" s="50"/>
      <c r="F2" s="50"/>
      <c r="G2" s="50"/>
      <c r="H2" s="51"/>
      <c r="I2" s="43"/>
    </row>
    <row r="3" spans="1:19" ht="16.5" thickBot="1" x14ac:dyDescent="0.3">
      <c r="C3" s="49"/>
      <c r="D3" s="50"/>
      <c r="E3" s="50"/>
      <c r="F3" s="50"/>
      <c r="G3" s="50"/>
      <c r="H3" s="51"/>
      <c r="I3" s="43"/>
    </row>
    <row r="4" spans="1:19" ht="15.75" x14ac:dyDescent="0.25">
      <c r="A4" s="1"/>
      <c r="B4" s="1"/>
      <c r="C4" s="52"/>
      <c r="D4" s="52"/>
      <c r="E4" s="52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9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5</v>
      </c>
      <c r="G5" s="2" t="s">
        <v>44</v>
      </c>
      <c r="H5" s="2" t="s">
        <v>6</v>
      </c>
      <c r="I5" s="2" t="s">
        <v>45</v>
      </c>
      <c r="J5" s="2" t="s">
        <v>7</v>
      </c>
      <c r="K5" s="2" t="s">
        <v>46</v>
      </c>
      <c r="L5" s="2" t="s">
        <v>8</v>
      </c>
      <c r="M5" s="2" t="s">
        <v>47</v>
      </c>
      <c r="N5" s="2" t="s">
        <v>9</v>
      </c>
      <c r="O5" s="2" t="s">
        <v>48</v>
      </c>
      <c r="P5" s="48" t="s">
        <v>49</v>
      </c>
      <c r="Q5" s="22" t="s">
        <v>50</v>
      </c>
      <c r="R5" s="2" t="s">
        <v>51</v>
      </c>
      <c r="S5" s="2" t="s">
        <v>52</v>
      </c>
    </row>
    <row r="6" spans="1:19" ht="15.75" x14ac:dyDescent="0.25">
      <c r="A6" s="60" t="s">
        <v>35</v>
      </c>
      <c r="B6" s="16" t="s">
        <v>31</v>
      </c>
      <c r="C6" s="37" t="s">
        <v>28</v>
      </c>
      <c r="D6" s="19">
        <v>3</v>
      </c>
      <c r="E6" s="20"/>
      <c r="F6" s="21">
        <f>76-(0.1*76)</f>
        <v>68.400000000000006</v>
      </c>
      <c r="G6" s="21">
        <f>F6/1.95583</f>
        <v>34.972364673821346</v>
      </c>
      <c r="H6" s="21"/>
      <c r="I6" s="21"/>
      <c r="J6" s="21">
        <f>D6*F6</f>
        <v>205.20000000000002</v>
      </c>
      <c r="K6" s="21">
        <f>D6*G6</f>
        <v>104.91709402146404</v>
      </c>
      <c r="L6" s="21"/>
      <c r="M6" s="21"/>
      <c r="N6" s="21">
        <f>J6+L6</f>
        <v>205.20000000000002</v>
      </c>
      <c r="O6" s="21">
        <f>K6+M6</f>
        <v>104.91709402146404</v>
      </c>
      <c r="P6" s="57">
        <f>N73*0.05</f>
        <v>5417.4600000000009</v>
      </c>
      <c r="Q6" s="53">
        <f>P6/1.95583</f>
        <v>2769.9033147052664</v>
      </c>
      <c r="R6" s="56">
        <f>N73*0.01</f>
        <v>1083.4920000000002</v>
      </c>
      <c r="S6" s="56">
        <f>R6/1.95583</f>
        <v>553.98066294105331</v>
      </c>
    </row>
    <row r="7" spans="1:19" ht="15.75" x14ac:dyDescent="0.25">
      <c r="A7" s="61"/>
      <c r="B7" s="16" t="s">
        <v>31</v>
      </c>
      <c r="C7" s="37" t="s">
        <v>12</v>
      </c>
      <c r="D7" s="4">
        <v>69</v>
      </c>
      <c r="E7" s="5"/>
      <c r="F7" s="15">
        <f>71-(0.1*71)</f>
        <v>63.9</v>
      </c>
      <c r="G7" s="21">
        <f t="shared" ref="G7:G10" si="0">F7/1.95583</f>
        <v>32.671551208438359</v>
      </c>
      <c r="H7" s="15"/>
      <c r="I7" s="21"/>
      <c r="J7" s="21">
        <f t="shared" ref="J7:J10" si="1">D7*F7</f>
        <v>4409.0999999999995</v>
      </c>
      <c r="K7" s="21">
        <f t="shared" ref="K7:K10" si="2">D7*G7</f>
        <v>2254.3370333822468</v>
      </c>
      <c r="L7" s="15"/>
      <c r="M7" s="21"/>
      <c r="N7" s="21">
        <f t="shared" ref="N7:N35" si="3">J7+L7</f>
        <v>4409.0999999999995</v>
      </c>
      <c r="O7" s="21">
        <f t="shared" ref="O7:O70" si="4">K7+M7</f>
        <v>2254.3370333822468</v>
      </c>
      <c r="P7" s="57"/>
      <c r="Q7" s="54"/>
      <c r="R7" s="56"/>
      <c r="S7" s="56"/>
    </row>
    <row r="8" spans="1:19" ht="15.75" x14ac:dyDescent="0.25">
      <c r="A8" s="61"/>
      <c r="B8" s="16" t="s">
        <v>32</v>
      </c>
      <c r="C8" s="37" t="s">
        <v>12</v>
      </c>
      <c r="D8" s="4">
        <v>1</v>
      </c>
      <c r="E8" s="5"/>
      <c r="F8" s="21">
        <f>76-(0.1*76)</f>
        <v>68.400000000000006</v>
      </c>
      <c r="G8" s="21">
        <f t="shared" si="0"/>
        <v>34.972364673821346</v>
      </c>
      <c r="H8" s="15"/>
      <c r="I8" s="21"/>
      <c r="J8" s="21">
        <f t="shared" si="1"/>
        <v>68.400000000000006</v>
      </c>
      <c r="K8" s="21">
        <f t="shared" si="2"/>
        <v>34.972364673821346</v>
      </c>
      <c r="L8" s="15"/>
      <c r="M8" s="21"/>
      <c r="N8" s="21">
        <f t="shared" si="3"/>
        <v>68.400000000000006</v>
      </c>
      <c r="O8" s="21">
        <f t="shared" si="4"/>
        <v>34.972364673821346</v>
      </c>
      <c r="P8" s="57"/>
      <c r="Q8" s="54"/>
      <c r="R8" s="56"/>
      <c r="S8" s="56"/>
    </row>
    <row r="9" spans="1:19" ht="15.75" x14ac:dyDescent="0.25">
      <c r="A9" s="61"/>
      <c r="B9" s="16" t="s">
        <v>36</v>
      </c>
      <c r="C9" s="37" t="s">
        <v>12</v>
      </c>
      <c r="D9" s="4">
        <v>2</v>
      </c>
      <c r="E9" s="6"/>
      <c r="F9" s="15">
        <f>101-(0.1*101)</f>
        <v>90.9</v>
      </c>
      <c r="G9" s="21">
        <f t="shared" si="0"/>
        <v>46.476432000736267</v>
      </c>
      <c r="H9" s="15"/>
      <c r="I9" s="21"/>
      <c r="J9" s="21">
        <f t="shared" si="1"/>
        <v>181.8</v>
      </c>
      <c r="K9" s="21">
        <f t="shared" si="2"/>
        <v>92.952864001472534</v>
      </c>
      <c r="L9" s="15"/>
      <c r="M9" s="21"/>
      <c r="N9" s="21">
        <f t="shared" si="3"/>
        <v>181.8</v>
      </c>
      <c r="O9" s="21">
        <f t="shared" si="4"/>
        <v>92.952864001472534</v>
      </c>
      <c r="P9" s="57"/>
      <c r="Q9" s="54"/>
      <c r="R9" s="56"/>
      <c r="S9" s="56"/>
    </row>
    <row r="10" spans="1:19" ht="15.75" x14ac:dyDescent="0.25">
      <c r="A10" s="61"/>
      <c r="B10" s="16" t="s">
        <v>34</v>
      </c>
      <c r="C10" s="37" t="s">
        <v>12</v>
      </c>
      <c r="D10" s="4">
        <v>8</v>
      </c>
      <c r="E10" s="5"/>
      <c r="F10" s="15">
        <f>71-(0.1*71)</f>
        <v>63.9</v>
      </c>
      <c r="G10" s="21">
        <f t="shared" si="0"/>
        <v>32.671551208438359</v>
      </c>
      <c r="H10" s="15"/>
      <c r="I10" s="21"/>
      <c r="J10" s="21">
        <f t="shared" si="1"/>
        <v>511.2</v>
      </c>
      <c r="K10" s="21">
        <f t="shared" si="2"/>
        <v>261.37240966750687</v>
      </c>
      <c r="L10" s="15"/>
      <c r="M10" s="21"/>
      <c r="N10" s="21">
        <f t="shared" si="3"/>
        <v>511.2</v>
      </c>
      <c r="O10" s="21">
        <f t="shared" si="4"/>
        <v>261.37240966750687</v>
      </c>
      <c r="P10" s="57"/>
      <c r="Q10" s="54"/>
      <c r="R10" s="56"/>
      <c r="S10" s="56"/>
    </row>
    <row r="11" spans="1:19" ht="15.75" x14ac:dyDescent="0.25">
      <c r="A11" s="61"/>
      <c r="B11" s="16" t="s">
        <v>31</v>
      </c>
      <c r="C11" s="37" t="s">
        <v>13</v>
      </c>
      <c r="D11" s="4">
        <v>25</v>
      </c>
      <c r="E11" s="5">
        <v>42</v>
      </c>
      <c r="F11" s="14"/>
      <c r="G11" s="14"/>
      <c r="H11" s="15">
        <f>40-(0.1*40)</f>
        <v>36</v>
      </c>
      <c r="I11" s="34">
        <f>H11/1.95583</f>
        <v>18.406507723063864</v>
      </c>
      <c r="J11" s="34"/>
      <c r="K11" s="34"/>
      <c r="L11" s="15">
        <f>E11*H11</f>
        <v>1512</v>
      </c>
      <c r="M11" s="21">
        <f>E11*I11</f>
        <v>773.07332436868228</v>
      </c>
      <c r="N11" s="21">
        <f t="shared" si="3"/>
        <v>1512</v>
      </c>
      <c r="O11" s="21">
        <f t="shared" si="4"/>
        <v>773.07332436868228</v>
      </c>
      <c r="P11" s="57"/>
      <c r="Q11" s="54"/>
      <c r="R11" s="56"/>
      <c r="S11" s="56"/>
    </row>
    <row r="12" spans="1:19" ht="15.75" x14ac:dyDescent="0.25">
      <c r="A12" s="61"/>
      <c r="B12" s="16" t="s">
        <v>32</v>
      </c>
      <c r="C12" s="37" t="s">
        <v>13</v>
      </c>
      <c r="D12" s="4">
        <v>1</v>
      </c>
      <c r="E12" s="5">
        <v>2</v>
      </c>
      <c r="F12" s="14"/>
      <c r="G12" s="14"/>
      <c r="H12" s="15">
        <f t="shared" ref="H12:H21" si="5">40-(0.1*40)</f>
        <v>36</v>
      </c>
      <c r="I12" s="34">
        <f t="shared" ref="I12:I21" si="6">H12/1.95583</f>
        <v>18.406507723063864</v>
      </c>
      <c r="J12" s="34"/>
      <c r="K12" s="34"/>
      <c r="L12" s="15">
        <f t="shared" ref="L12:L21" si="7">E12*H12</f>
        <v>72</v>
      </c>
      <c r="M12" s="21">
        <f t="shared" ref="M12:M21" si="8">E12*I12</f>
        <v>36.813015446127729</v>
      </c>
      <c r="N12" s="21">
        <f t="shared" si="3"/>
        <v>72</v>
      </c>
      <c r="O12" s="21">
        <f t="shared" si="4"/>
        <v>36.813015446127729</v>
      </c>
      <c r="P12" s="57"/>
      <c r="Q12" s="54"/>
      <c r="R12" s="56"/>
      <c r="S12" s="56"/>
    </row>
    <row r="13" spans="1:19" ht="15.75" x14ac:dyDescent="0.25">
      <c r="A13" s="61"/>
      <c r="B13" s="16" t="s">
        <v>26</v>
      </c>
      <c r="C13" s="37" t="s">
        <v>13</v>
      </c>
      <c r="D13" s="4">
        <v>1</v>
      </c>
      <c r="E13" s="5">
        <v>2</v>
      </c>
      <c r="F13" s="14"/>
      <c r="G13" s="14"/>
      <c r="H13" s="15">
        <f t="shared" si="5"/>
        <v>36</v>
      </c>
      <c r="I13" s="34">
        <f t="shared" si="6"/>
        <v>18.406507723063864</v>
      </c>
      <c r="J13" s="34"/>
      <c r="K13" s="34"/>
      <c r="L13" s="15">
        <f t="shared" si="7"/>
        <v>72</v>
      </c>
      <c r="M13" s="21">
        <f t="shared" si="8"/>
        <v>36.813015446127729</v>
      </c>
      <c r="N13" s="21">
        <f t="shared" si="3"/>
        <v>72</v>
      </c>
      <c r="O13" s="21">
        <f t="shared" si="4"/>
        <v>36.813015446127729</v>
      </c>
      <c r="P13" s="57"/>
      <c r="Q13" s="54"/>
      <c r="R13" s="56"/>
      <c r="S13" s="56"/>
    </row>
    <row r="14" spans="1:19" ht="15.75" x14ac:dyDescent="0.25">
      <c r="A14" s="61"/>
      <c r="B14" s="16" t="s">
        <v>36</v>
      </c>
      <c r="C14" s="37" t="s">
        <v>13</v>
      </c>
      <c r="D14" s="4">
        <v>1</v>
      </c>
      <c r="E14" s="5">
        <v>2</v>
      </c>
      <c r="F14" s="14"/>
      <c r="G14" s="14"/>
      <c r="H14" s="15">
        <f t="shared" si="5"/>
        <v>36</v>
      </c>
      <c r="I14" s="34">
        <f t="shared" si="6"/>
        <v>18.406507723063864</v>
      </c>
      <c r="J14" s="34"/>
      <c r="K14" s="34"/>
      <c r="L14" s="15">
        <f t="shared" si="7"/>
        <v>72</v>
      </c>
      <c r="M14" s="21">
        <f t="shared" si="8"/>
        <v>36.813015446127729</v>
      </c>
      <c r="N14" s="21">
        <f t="shared" si="3"/>
        <v>72</v>
      </c>
      <c r="O14" s="21">
        <f t="shared" si="4"/>
        <v>36.813015446127729</v>
      </c>
      <c r="P14" s="57"/>
      <c r="Q14" s="54"/>
      <c r="R14" s="56"/>
      <c r="S14" s="56"/>
    </row>
    <row r="15" spans="1:19" ht="15.75" x14ac:dyDescent="0.25">
      <c r="A15" s="61"/>
      <c r="B15" s="16" t="s">
        <v>34</v>
      </c>
      <c r="C15" s="37" t="s">
        <v>13</v>
      </c>
      <c r="D15" s="4">
        <v>3</v>
      </c>
      <c r="E15" s="5">
        <v>5</v>
      </c>
      <c r="F15" s="14"/>
      <c r="G15" s="14"/>
      <c r="H15" s="15">
        <f t="shared" si="5"/>
        <v>36</v>
      </c>
      <c r="I15" s="34">
        <f t="shared" si="6"/>
        <v>18.406507723063864</v>
      </c>
      <c r="J15" s="34"/>
      <c r="K15" s="34"/>
      <c r="L15" s="15">
        <f t="shared" si="7"/>
        <v>180</v>
      </c>
      <c r="M15" s="21">
        <f t="shared" si="8"/>
        <v>92.032538615319325</v>
      </c>
      <c r="N15" s="21">
        <f t="shared" si="3"/>
        <v>180</v>
      </c>
      <c r="O15" s="21">
        <f t="shared" si="4"/>
        <v>92.032538615319325</v>
      </c>
      <c r="P15" s="57"/>
      <c r="Q15" s="54"/>
      <c r="R15" s="56"/>
      <c r="S15" s="56"/>
    </row>
    <row r="16" spans="1:19" ht="15.75" x14ac:dyDescent="0.25">
      <c r="A16" s="61"/>
      <c r="B16" s="16" t="s">
        <v>31</v>
      </c>
      <c r="C16" s="37" t="s">
        <v>10</v>
      </c>
      <c r="D16" s="4">
        <v>98</v>
      </c>
      <c r="E16" s="5">
        <v>178</v>
      </c>
      <c r="F16" s="14"/>
      <c r="G16" s="14"/>
      <c r="H16" s="15">
        <f t="shared" si="5"/>
        <v>36</v>
      </c>
      <c r="I16" s="34">
        <f t="shared" si="6"/>
        <v>18.406507723063864</v>
      </c>
      <c r="J16" s="34"/>
      <c r="K16" s="34"/>
      <c r="L16" s="15">
        <f t="shared" si="7"/>
        <v>6408</v>
      </c>
      <c r="M16" s="21">
        <f t="shared" si="8"/>
        <v>3276.3583747053676</v>
      </c>
      <c r="N16" s="21">
        <f t="shared" si="3"/>
        <v>6408</v>
      </c>
      <c r="O16" s="21">
        <f t="shared" si="4"/>
        <v>3276.3583747053676</v>
      </c>
      <c r="P16" s="57"/>
      <c r="Q16" s="54"/>
      <c r="R16" s="56"/>
      <c r="S16" s="56"/>
    </row>
    <row r="17" spans="1:19" ht="15.75" x14ac:dyDescent="0.25">
      <c r="A17" s="61"/>
      <c r="B17" s="16" t="s">
        <v>32</v>
      </c>
      <c r="C17" s="37" t="s">
        <v>10</v>
      </c>
      <c r="D17" s="4">
        <v>6</v>
      </c>
      <c r="E17" s="5">
        <v>11</v>
      </c>
      <c r="F17" s="14"/>
      <c r="G17" s="14"/>
      <c r="H17" s="15">
        <f t="shared" si="5"/>
        <v>36</v>
      </c>
      <c r="I17" s="34">
        <f t="shared" si="6"/>
        <v>18.406507723063864</v>
      </c>
      <c r="J17" s="34"/>
      <c r="K17" s="34"/>
      <c r="L17" s="15">
        <f t="shared" si="7"/>
        <v>396</v>
      </c>
      <c r="M17" s="21">
        <f t="shared" si="8"/>
        <v>202.47158495370252</v>
      </c>
      <c r="N17" s="21">
        <f t="shared" si="3"/>
        <v>396</v>
      </c>
      <c r="O17" s="21">
        <f t="shared" si="4"/>
        <v>202.47158495370252</v>
      </c>
      <c r="P17" s="57"/>
      <c r="Q17" s="54"/>
      <c r="R17" s="56"/>
      <c r="S17" s="56"/>
    </row>
    <row r="18" spans="1:19" ht="15.75" x14ac:dyDescent="0.25">
      <c r="A18" s="61"/>
      <c r="B18" s="16" t="s">
        <v>26</v>
      </c>
      <c r="C18" s="37" t="s">
        <v>10</v>
      </c>
      <c r="D18" s="4">
        <v>12</v>
      </c>
      <c r="E18" s="5">
        <v>22</v>
      </c>
      <c r="F18" s="14"/>
      <c r="G18" s="14"/>
      <c r="H18" s="15">
        <f t="shared" si="5"/>
        <v>36</v>
      </c>
      <c r="I18" s="34">
        <f t="shared" si="6"/>
        <v>18.406507723063864</v>
      </c>
      <c r="J18" s="34"/>
      <c r="K18" s="34"/>
      <c r="L18" s="15">
        <f t="shared" si="7"/>
        <v>792</v>
      </c>
      <c r="M18" s="21">
        <f t="shared" si="8"/>
        <v>404.94316990740504</v>
      </c>
      <c r="N18" s="21">
        <f t="shared" si="3"/>
        <v>792</v>
      </c>
      <c r="O18" s="21">
        <f t="shared" si="4"/>
        <v>404.94316990740504</v>
      </c>
      <c r="P18" s="57"/>
      <c r="Q18" s="54"/>
      <c r="R18" s="56"/>
      <c r="S18" s="56"/>
    </row>
    <row r="19" spans="1:19" ht="15.75" x14ac:dyDescent="0.25">
      <c r="A19" s="61"/>
      <c r="B19" s="16" t="s">
        <v>36</v>
      </c>
      <c r="C19" s="37" t="s">
        <v>10</v>
      </c>
      <c r="D19" s="4">
        <v>2</v>
      </c>
      <c r="E19" s="5">
        <v>4</v>
      </c>
      <c r="F19" s="14"/>
      <c r="G19" s="14"/>
      <c r="H19" s="15">
        <f t="shared" si="5"/>
        <v>36</v>
      </c>
      <c r="I19" s="34">
        <f t="shared" si="6"/>
        <v>18.406507723063864</v>
      </c>
      <c r="J19" s="34"/>
      <c r="K19" s="34"/>
      <c r="L19" s="15">
        <f t="shared" si="7"/>
        <v>144</v>
      </c>
      <c r="M19" s="21">
        <f t="shared" si="8"/>
        <v>73.626030892255457</v>
      </c>
      <c r="N19" s="21">
        <f t="shared" si="3"/>
        <v>144</v>
      </c>
      <c r="O19" s="21">
        <f t="shared" si="4"/>
        <v>73.626030892255457</v>
      </c>
      <c r="P19" s="57"/>
      <c r="Q19" s="54"/>
      <c r="R19" s="56"/>
      <c r="S19" s="56"/>
    </row>
    <row r="20" spans="1:19" ht="15.75" x14ac:dyDescent="0.25">
      <c r="A20" s="61"/>
      <c r="B20" s="16" t="s">
        <v>34</v>
      </c>
      <c r="C20" s="37" t="s">
        <v>10</v>
      </c>
      <c r="D20" s="4">
        <v>7</v>
      </c>
      <c r="E20" s="5">
        <v>13</v>
      </c>
      <c r="F20" s="14"/>
      <c r="G20" s="14"/>
      <c r="H20" s="15">
        <f t="shared" si="5"/>
        <v>36</v>
      </c>
      <c r="I20" s="34">
        <f t="shared" si="6"/>
        <v>18.406507723063864</v>
      </c>
      <c r="J20" s="34"/>
      <c r="K20" s="34"/>
      <c r="L20" s="15">
        <f t="shared" si="7"/>
        <v>468</v>
      </c>
      <c r="M20" s="21">
        <f t="shared" si="8"/>
        <v>239.28460039983023</v>
      </c>
      <c r="N20" s="21">
        <f t="shared" si="3"/>
        <v>468</v>
      </c>
      <c r="O20" s="21">
        <f t="shared" si="4"/>
        <v>239.28460039983023</v>
      </c>
      <c r="P20" s="57"/>
      <c r="Q20" s="54"/>
      <c r="R20" s="56"/>
      <c r="S20" s="56"/>
    </row>
    <row r="21" spans="1:19" ht="15.75" x14ac:dyDescent="0.25">
      <c r="A21" s="62"/>
      <c r="B21" s="16" t="s">
        <v>27</v>
      </c>
      <c r="C21" s="37" t="s">
        <v>10</v>
      </c>
      <c r="D21" s="4">
        <v>4</v>
      </c>
      <c r="E21" s="5">
        <v>7</v>
      </c>
      <c r="F21" s="14"/>
      <c r="G21" s="14"/>
      <c r="H21" s="15">
        <f t="shared" si="5"/>
        <v>36</v>
      </c>
      <c r="I21" s="34">
        <f t="shared" si="6"/>
        <v>18.406507723063864</v>
      </c>
      <c r="J21" s="34"/>
      <c r="K21" s="34"/>
      <c r="L21" s="15">
        <f t="shared" si="7"/>
        <v>252</v>
      </c>
      <c r="M21" s="21">
        <f t="shared" si="8"/>
        <v>128.84555406144705</v>
      </c>
      <c r="N21" s="21">
        <f t="shared" si="3"/>
        <v>252</v>
      </c>
      <c r="O21" s="21">
        <f t="shared" si="4"/>
        <v>128.84555406144705</v>
      </c>
      <c r="P21" s="57"/>
      <c r="Q21" s="54"/>
      <c r="R21" s="56"/>
      <c r="S21" s="56"/>
    </row>
    <row r="22" spans="1:19" ht="15.75" x14ac:dyDescent="0.25">
      <c r="A22" s="38"/>
      <c r="B22" s="39"/>
      <c r="C22" s="7" t="s">
        <v>11</v>
      </c>
      <c r="D22" s="8">
        <f>SUM(D6:D21)</f>
        <v>243</v>
      </c>
      <c r="E22" s="8">
        <f>SUM(E6:E21)</f>
        <v>288</v>
      </c>
      <c r="F22" s="9"/>
      <c r="G22" s="9"/>
      <c r="H22" s="9"/>
      <c r="I22" s="44"/>
      <c r="J22" s="10">
        <f>SUM(J6:J21)</f>
        <v>5375.6999999999989</v>
      </c>
      <c r="K22" s="10">
        <f t="shared" ref="K22:O22" si="9">SUM(K6:K21)</f>
        <v>2748.5517657465111</v>
      </c>
      <c r="L22" s="10">
        <f t="shared" si="9"/>
        <v>10368</v>
      </c>
      <c r="M22" s="10">
        <f t="shared" si="9"/>
        <v>5301.0742242423921</v>
      </c>
      <c r="N22" s="10">
        <f t="shared" si="9"/>
        <v>15743.699999999999</v>
      </c>
      <c r="O22" s="10">
        <f t="shared" si="9"/>
        <v>8049.6259899889037</v>
      </c>
      <c r="P22" s="57"/>
      <c r="Q22" s="54"/>
      <c r="R22" s="56"/>
      <c r="S22" s="56"/>
    </row>
    <row r="23" spans="1:19" ht="15.75" x14ac:dyDescent="0.25">
      <c r="A23" s="63" t="s">
        <v>37</v>
      </c>
      <c r="B23" s="40" t="s">
        <v>31</v>
      </c>
      <c r="C23" s="37" t="s">
        <v>28</v>
      </c>
      <c r="D23" s="35">
        <v>27</v>
      </c>
      <c r="E23" s="35"/>
      <c r="F23" s="21">
        <f>76-(0.1*76)</f>
        <v>68.400000000000006</v>
      </c>
      <c r="G23" s="21">
        <f t="shared" ref="G23:G25" si="10">F23/1.95583</f>
        <v>34.972364673821346</v>
      </c>
      <c r="H23" s="15"/>
      <c r="I23" s="21"/>
      <c r="J23" s="21">
        <f t="shared" ref="J23:J25" si="11">D23*F23</f>
        <v>1846.8000000000002</v>
      </c>
      <c r="K23" s="21">
        <f t="shared" ref="K23:K25" si="12">D23*G23</f>
        <v>944.25384619317629</v>
      </c>
      <c r="L23" s="15"/>
      <c r="M23" s="21"/>
      <c r="N23" s="21">
        <f t="shared" si="3"/>
        <v>1846.8000000000002</v>
      </c>
      <c r="O23" s="21">
        <f t="shared" si="4"/>
        <v>944.25384619317629</v>
      </c>
      <c r="P23" s="57"/>
      <c r="Q23" s="54"/>
      <c r="R23" s="56"/>
      <c r="S23" s="56"/>
    </row>
    <row r="24" spans="1:19" ht="15.75" x14ac:dyDescent="0.25">
      <c r="A24" s="64"/>
      <c r="B24" s="40" t="s">
        <v>31</v>
      </c>
      <c r="C24" s="37" t="s">
        <v>12</v>
      </c>
      <c r="D24" s="35">
        <v>130</v>
      </c>
      <c r="E24" s="35"/>
      <c r="F24" s="15">
        <f t="shared" ref="F24:F25" si="13">71-(0.1*71)</f>
        <v>63.9</v>
      </c>
      <c r="G24" s="21">
        <f t="shared" si="10"/>
        <v>32.671551208438359</v>
      </c>
      <c r="H24" s="15"/>
      <c r="I24" s="21"/>
      <c r="J24" s="21">
        <f t="shared" si="11"/>
        <v>8307</v>
      </c>
      <c r="K24" s="21">
        <f t="shared" si="12"/>
        <v>4247.3016570969867</v>
      </c>
      <c r="L24" s="15"/>
      <c r="M24" s="21"/>
      <c r="N24" s="21">
        <f t="shared" si="3"/>
        <v>8307</v>
      </c>
      <c r="O24" s="21">
        <f t="shared" si="4"/>
        <v>4247.3016570969867</v>
      </c>
      <c r="P24" s="57"/>
      <c r="Q24" s="54"/>
      <c r="R24" s="56"/>
      <c r="S24" s="56"/>
    </row>
    <row r="25" spans="1:19" ht="15.75" x14ac:dyDescent="0.25">
      <c r="A25" s="64"/>
      <c r="B25" s="40" t="s">
        <v>26</v>
      </c>
      <c r="C25" s="37" t="s">
        <v>12</v>
      </c>
      <c r="D25" s="35">
        <v>3</v>
      </c>
      <c r="E25" s="35"/>
      <c r="F25" s="15">
        <f t="shared" si="13"/>
        <v>63.9</v>
      </c>
      <c r="G25" s="21">
        <f t="shared" si="10"/>
        <v>32.671551208438359</v>
      </c>
      <c r="H25" s="15"/>
      <c r="I25" s="21"/>
      <c r="J25" s="21">
        <f t="shared" si="11"/>
        <v>191.7</v>
      </c>
      <c r="K25" s="21">
        <f t="shared" si="12"/>
        <v>98.014653625315077</v>
      </c>
      <c r="L25" s="15"/>
      <c r="M25" s="21"/>
      <c r="N25" s="21">
        <f t="shared" si="3"/>
        <v>191.7</v>
      </c>
      <c r="O25" s="21">
        <f t="shared" si="4"/>
        <v>98.014653625315077</v>
      </c>
      <c r="P25" s="57"/>
      <c r="Q25" s="54"/>
      <c r="R25" s="56"/>
      <c r="S25" s="56"/>
    </row>
    <row r="26" spans="1:19" ht="15.75" x14ac:dyDescent="0.25">
      <c r="A26" s="64"/>
      <c r="B26" s="40" t="s">
        <v>31</v>
      </c>
      <c r="C26" s="17" t="s">
        <v>13</v>
      </c>
      <c r="D26" s="35">
        <v>14</v>
      </c>
      <c r="E26" s="35">
        <v>23</v>
      </c>
      <c r="F26" s="15"/>
      <c r="G26" s="15"/>
      <c r="H26" s="15">
        <f t="shared" ref="H26:H28" si="14">40-(0.1*40)</f>
        <v>36</v>
      </c>
      <c r="I26" s="34">
        <f t="shared" ref="I26:I28" si="15">H26/1.95583</f>
        <v>18.406507723063864</v>
      </c>
      <c r="J26" s="15"/>
      <c r="K26" s="15"/>
      <c r="L26" s="15">
        <f t="shared" ref="L26:L28" si="16">E26*H26</f>
        <v>828</v>
      </c>
      <c r="M26" s="21">
        <f t="shared" ref="M26:M28" si="17">E26*I26</f>
        <v>423.34967763046888</v>
      </c>
      <c r="N26" s="21">
        <f t="shared" si="3"/>
        <v>828</v>
      </c>
      <c r="O26" s="21">
        <f t="shared" si="4"/>
        <v>423.34967763046888</v>
      </c>
      <c r="P26" s="57"/>
      <c r="Q26" s="54"/>
      <c r="R26" s="56"/>
      <c r="S26" s="56"/>
    </row>
    <row r="27" spans="1:19" ht="15.75" x14ac:dyDescent="0.25">
      <c r="A27" s="64"/>
      <c r="B27" s="40" t="s">
        <v>26</v>
      </c>
      <c r="C27" s="17" t="s">
        <v>13</v>
      </c>
      <c r="D27" s="35">
        <v>8</v>
      </c>
      <c r="E27" s="35">
        <v>13</v>
      </c>
      <c r="F27" s="15"/>
      <c r="G27" s="15"/>
      <c r="H27" s="15">
        <f t="shared" si="14"/>
        <v>36</v>
      </c>
      <c r="I27" s="34">
        <f t="shared" si="15"/>
        <v>18.406507723063864</v>
      </c>
      <c r="J27" s="21"/>
      <c r="K27" s="21"/>
      <c r="L27" s="15">
        <f t="shared" si="16"/>
        <v>468</v>
      </c>
      <c r="M27" s="21">
        <f t="shared" si="17"/>
        <v>239.28460039983023</v>
      </c>
      <c r="N27" s="21">
        <f t="shared" si="3"/>
        <v>468</v>
      </c>
      <c r="O27" s="21">
        <f t="shared" si="4"/>
        <v>239.28460039983023</v>
      </c>
      <c r="P27" s="57"/>
      <c r="Q27" s="54"/>
      <c r="R27" s="56"/>
      <c r="S27" s="56"/>
    </row>
    <row r="28" spans="1:19" ht="15.75" x14ac:dyDescent="0.25">
      <c r="A28" s="64"/>
      <c r="B28" s="40" t="s">
        <v>31</v>
      </c>
      <c r="C28" s="17" t="s">
        <v>29</v>
      </c>
      <c r="D28" s="35">
        <v>88</v>
      </c>
      <c r="E28" s="35">
        <v>147</v>
      </c>
      <c r="F28" s="15"/>
      <c r="G28" s="15"/>
      <c r="H28" s="15">
        <f t="shared" si="14"/>
        <v>36</v>
      </c>
      <c r="I28" s="34">
        <f t="shared" si="15"/>
        <v>18.406507723063864</v>
      </c>
      <c r="J28" s="15"/>
      <c r="K28" s="15"/>
      <c r="L28" s="15">
        <f t="shared" si="16"/>
        <v>5292</v>
      </c>
      <c r="M28" s="21">
        <f t="shared" si="17"/>
        <v>2705.7566352903882</v>
      </c>
      <c r="N28" s="21">
        <f t="shared" si="3"/>
        <v>5292</v>
      </c>
      <c r="O28" s="21">
        <f t="shared" si="4"/>
        <v>2705.7566352903882</v>
      </c>
      <c r="P28" s="57"/>
      <c r="Q28" s="54"/>
      <c r="R28" s="56"/>
      <c r="S28" s="56"/>
    </row>
    <row r="29" spans="1:19" ht="15.75" x14ac:dyDescent="0.25">
      <c r="A29" s="64"/>
      <c r="B29" s="40" t="s">
        <v>31</v>
      </c>
      <c r="C29" s="37" t="s">
        <v>30</v>
      </c>
      <c r="D29" s="36">
        <v>16</v>
      </c>
      <c r="E29" s="36"/>
      <c r="F29" s="15">
        <f>66-(0.1*66)</f>
        <v>59.4</v>
      </c>
      <c r="G29" s="21">
        <f t="shared" ref="G29" si="18">F29/1.95583</f>
        <v>30.370737743055379</v>
      </c>
      <c r="H29" s="15"/>
      <c r="I29" s="21"/>
      <c r="J29" s="21">
        <f t="shared" ref="J29" si="19">D29*F29</f>
        <v>950.4</v>
      </c>
      <c r="K29" s="21">
        <f t="shared" ref="K29" si="20">D29*G29</f>
        <v>485.93180388888607</v>
      </c>
      <c r="L29" s="15"/>
      <c r="M29" s="21"/>
      <c r="N29" s="21">
        <f t="shared" si="3"/>
        <v>950.4</v>
      </c>
      <c r="O29" s="21">
        <f t="shared" si="4"/>
        <v>485.93180388888607</v>
      </c>
      <c r="P29" s="57"/>
      <c r="Q29" s="54"/>
      <c r="R29" s="56"/>
      <c r="S29" s="56"/>
    </row>
    <row r="30" spans="1:19" ht="15.75" x14ac:dyDescent="0.25">
      <c r="A30" s="64"/>
      <c r="B30" s="40" t="s">
        <v>31</v>
      </c>
      <c r="C30" s="37" t="s">
        <v>10</v>
      </c>
      <c r="D30" s="36">
        <v>90</v>
      </c>
      <c r="E30" s="36">
        <v>164</v>
      </c>
      <c r="F30" s="15"/>
      <c r="G30" s="15"/>
      <c r="H30" s="15">
        <f t="shared" ref="H30:H33" si="21">40-(0.1*40)</f>
        <v>36</v>
      </c>
      <c r="I30" s="34">
        <f t="shared" ref="I30:I35" si="22">H30/1.95583</f>
        <v>18.406507723063864</v>
      </c>
      <c r="J30" s="34"/>
      <c r="K30" s="34"/>
      <c r="L30" s="15">
        <f t="shared" ref="L30:L35" si="23">E30*H30</f>
        <v>5904</v>
      </c>
      <c r="M30" s="21">
        <f t="shared" ref="M30:M35" si="24">E30*I30</f>
        <v>3018.6672665824735</v>
      </c>
      <c r="N30" s="21">
        <f t="shared" si="3"/>
        <v>5904</v>
      </c>
      <c r="O30" s="21">
        <f t="shared" si="4"/>
        <v>3018.6672665824735</v>
      </c>
      <c r="P30" s="57"/>
      <c r="Q30" s="54"/>
      <c r="R30" s="56"/>
      <c r="S30" s="56"/>
    </row>
    <row r="31" spans="1:19" ht="15.75" x14ac:dyDescent="0.25">
      <c r="A31" s="64"/>
      <c r="B31" s="40" t="s">
        <v>26</v>
      </c>
      <c r="C31" s="37" t="s">
        <v>10</v>
      </c>
      <c r="D31" s="36">
        <v>55</v>
      </c>
      <c r="E31" s="36">
        <v>100</v>
      </c>
      <c r="F31" s="15"/>
      <c r="G31" s="15"/>
      <c r="H31" s="15">
        <f t="shared" si="21"/>
        <v>36</v>
      </c>
      <c r="I31" s="34">
        <f t="shared" si="22"/>
        <v>18.406507723063864</v>
      </c>
      <c r="J31" s="34"/>
      <c r="K31" s="34"/>
      <c r="L31" s="15">
        <f t="shared" si="23"/>
        <v>3600</v>
      </c>
      <c r="M31" s="21">
        <f t="shared" si="24"/>
        <v>1840.6507723063864</v>
      </c>
      <c r="N31" s="21">
        <f t="shared" si="3"/>
        <v>3600</v>
      </c>
      <c r="O31" s="21">
        <f t="shared" si="4"/>
        <v>1840.6507723063864</v>
      </c>
      <c r="P31" s="57"/>
      <c r="Q31" s="54"/>
      <c r="R31" s="56"/>
      <c r="S31" s="56"/>
    </row>
    <row r="32" spans="1:19" ht="15.75" x14ac:dyDescent="0.25">
      <c r="A32" s="64"/>
      <c r="B32" s="40" t="s">
        <v>32</v>
      </c>
      <c r="C32" s="37" t="s">
        <v>10</v>
      </c>
      <c r="D32" s="36">
        <v>17</v>
      </c>
      <c r="E32" s="36">
        <v>31</v>
      </c>
      <c r="F32" s="15"/>
      <c r="G32" s="15"/>
      <c r="H32" s="15">
        <f t="shared" si="21"/>
        <v>36</v>
      </c>
      <c r="I32" s="34">
        <f t="shared" si="22"/>
        <v>18.406507723063864</v>
      </c>
      <c r="J32" s="34"/>
      <c r="K32" s="34"/>
      <c r="L32" s="15">
        <f t="shared" si="23"/>
        <v>1116</v>
      </c>
      <c r="M32" s="21">
        <f t="shared" si="24"/>
        <v>570.60173941497976</v>
      </c>
      <c r="N32" s="21">
        <f t="shared" si="3"/>
        <v>1116</v>
      </c>
      <c r="O32" s="21">
        <f t="shared" si="4"/>
        <v>570.60173941497976</v>
      </c>
      <c r="P32" s="57"/>
      <c r="Q32" s="54"/>
      <c r="R32" s="56"/>
      <c r="S32" s="56"/>
    </row>
    <row r="33" spans="1:19" ht="15.75" x14ac:dyDescent="0.25">
      <c r="A33" s="64"/>
      <c r="B33" s="40" t="s">
        <v>38</v>
      </c>
      <c r="C33" s="37" t="s">
        <v>10</v>
      </c>
      <c r="D33" s="36">
        <v>3</v>
      </c>
      <c r="E33" s="36">
        <v>5</v>
      </c>
      <c r="F33" s="15"/>
      <c r="G33" s="15"/>
      <c r="H33" s="15">
        <f t="shared" si="21"/>
        <v>36</v>
      </c>
      <c r="I33" s="34">
        <f t="shared" si="22"/>
        <v>18.406507723063864</v>
      </c>
      <c r="J33" s="34"/>
      <c r="K33" s="34"/>
      <c r="L33" s="15">
        <f t="shared" si="23"/>
        <v>180</v>
      </c>
      <c r="M33" s="21">
        <f t="shared" si="24"/>
        <v>92.032538615319325</v>
      </c>
      <c r="N33" s="21">
        <f t="shared" si="3"/>
        <v>180</v>
      </c>
      <c r="O33" s="21">
        <f t="shared" si="4"/>
        <v>92.032538615319325</v>
      </c>
      <c r="P33" s="57"/>
      <c r="Q33" s="54"/>
      <c r="R33" s="56"/>
      <c r="S33" s="56"/>
    </row>
    <row r="34" spans="1:19" ht="15.75" x14ac:dyDescent="0.25">
      <c r="A34" s="64"/>
      <c r="B34" s="40" t="s">
        <v>39</v>
      </c>
      <c r="C34" s="37" t="s">
        <v>10</v>
      </c>
      <c r="D34" s="36">
        <v>26</v>
      </c>
      <c r="E34" s="36">
        <v>47</v>
      </c>
      <c r="F34" s="15"/>
      <c r="G34" s="15"/>
      <c r="H34" s="15">
        <f>29-(0.1*29)</f>
        <v>26.1</v>
      </c>
      <c r="I34" s="34">
        <f t="shared" si="22"/>
        <v>13.344718099221303</v>
      </c>
      <c r="J34" s="34"/>
      <c r="K34" s="34"/>
      <c r="L34" s="15">
        <f t="shared" si="23"/>
        <v>1226.7</v>
      </c>
      <c r="M34" s="21">
        <f t="shared" si="24"/>
        <v>627.2017506634013</v>
      </c>
      <c r="N34" s="21">
        <f t="shared" si="3"/>
        <v>1226.7</v>
      </c>
      <c r="O34" s="21">
        <f t="shared" si="4"/>
        <v>627.2017506634013</v>
      </c>
      <c r="P34" s="57"/>
      <c r="Q34" s="54"/>
      <c r="R34" s="56"/>
      <c r="S34" s="56"/>
    </row>
    <row r="35" spans="1:19" ht="15.75" x14ac:dyDescent="0.25">
      <c r="A35" s="65"/>
      <c r="B35" s="40" t="s">
        <v>27</v>
      </c>
      <c r="C35" s="37" t="s">
        <v>10</v>
      </c>
      <c r="D35" s="36">
        <v>21</v>
      </c>
      <c r="E35" s="36">
        <v>38</v>
      </c>
      <c r="F35" s="15"/>
      <c r="G35" s="15"/>
      <c r="H35" s="15">
        <f t="shared" ref="H35" si="25">40-(0.1*40)</f>
        <v>36</v>
      </c>
      <c r="I35" s="34">
        <f t="shared" si="22"/>
        <v>18.406507723063864</v>
      </c>
      <c r="J35" s="34"/>
      <c r="K35" s="34"/>
      <c r="L35" s="15">
        <f t="shared" si="23"/>
        <v>1368</v>
      </c>
      <c r="M35" s="21">
        <f t="shared" si="24"/>
        <v>699.44729347642681</v>
      </c>
      <c r="N35" s="21">
        <f t="shared" si="3"/>
        <v>1368</v>
      </c>
      <c r="O35" s="21">
        <f t="shared" si="4"/>
        <v>699.44729347642681</v>
      </c>
      <c r="P35" s="57"/>
      <c r="Q35" s="54"/>
      <c r="R35" s="56"/>
      <c r="S35" s="56"/>
    </row>
    <row r="36" spans="1:19" ht="15.75" x14ac:dyDescent="0.25">
      <c r="A36" s="38"/>
      <c r="B36" s="7"/>
      <c r="C36" s="7" t="s">
        <v>11</v>
      </c>
      <c r="D36" s="8">
        <f>SUM(D23:D35)</f>
        <v>498</v>
      </c>
      <c r="E36" s="8">
        <f>SUM(E23:E35)</f>
        <v>568</v>
      </c>
      <c r="F36" s="9"/>
      <c r="G36" s="9"/>
      <c r="H36" s="9"/>
      <c r="I36" s="44"/>
      <c r="J36" s="10">
        <f>SUM(J23:J35)</f>
        <v>11295.9</v>
      </c>
      <c r="K36" s="10">
        <f t="shared" ref="K36:O36" si="26">SUM(K23:K35)</f>
        <v>5775.501960804364</v>
      </c>
      <c r="L36" s="10">
        <f t="shared" si="26"/>
        <v>19982.7</v>
      </c>
      <c r="M36" s="10">
        <f t="shared" si="26"/>
        <v>10216.992274379676</v>
      </c>
      <c r="N36" s="10">
        <f t="shared" si="26"/>
        <v>31278.600000000002</v>
      </c>
      <c r="O36" s="10">
        <f t="shared" si="26"/>
        <v>15992.494235184042</v>
      </c>
      <c r="P36" s="57"/>
      <c r="Q36" s="54"/>
      <c r="R36" s="56"/>
      <c r="S36" s="56"/>
    </row>
    <row r="37" spans="1:19" ht="15.75" x14ac:dyDescent="0.25">
      <c r="A37" s="60" t="s">
        <v>40</v>
      </c>
      <c r="B37" s="16" t="s">
        <v>31</v>
      </c>
      <c r="C37" s="37" t="s">
        <v>28</v>
      </c>
      <c r="D37" s="19">
        <v>3</v>
      </c>
      <c r="E37" s="20"/>
      <c r="F37" s="21">
        <f>76-(0.1*76)</f>
        <v>68.400000000000006</v>
      </c>
      <c r="G37" s="21">
        <f t="shared" ref="G37:G39" si="27">F37/1.95583</f>
        <v>34.972364673821346</v>
      </c>
      <c r="H37" s="21"/>
      <c r="I37" s="21"/>
      <c r="J37" s="21">
        <f>D37*F37</f>
        <v>205.20000000000002</v>
      </c>
      <c r="K37" s="21">
        <f t="shared" ref="K37:K39" si="28">D37*G37</f>
        <v>104.91709402146404</v>
      </c>
      <c r="L37" s="21"/>
      <c r="M37" s="21"/>
      <c r="N37" s="21">
        <f>J37+L37</f>
        <v>205.20000000000002</v>
      </c>
      <c r="O37" s="21">
        <f t="shared" si="4"/>
        <v>104.91709402146404</v>
      </c>
      <c r="P37" s="57"/>
      <c r="Q37" s="54"/>
      <c r="R37" s="56"/>
      <c r="S37" s="56"/>
    </row>
    <row r="38" spans="1:19" ht="15.75" x14ac:dyDescent="0.25">
      <c r="A38" s="61"/>
      <c r="B38" s="16" t="s">
        <v>31</v>
      </c>
      <c r="C38" s="37" t="s">
        <v>12</v>
      </c>
      <c r="D38" s="4">
        <v>20</v>
      </c>
      <c r="E38" s="5"/>
      <c r="F38" s="15">
        <f t="shared" ref="F38:F39" si="29">71-(0.1*71)</f>
        <v>63.9</v>
      </c>
      <c r="G38" s="21">
        <f t="shared" si="27"/>
        <v>32.671551208438359</v>
      </c>
      <c r="H38" s="15"/>
      <c r="I38" s="21"/>
      <c r="J38" s="21">
        <f t="shared" ref="J38:J39" si="30">D38*F38</f>
        <v>1278</v>
      </c>
      <c r="K38" s="21">
        <f t="shared" si="28"/>
        <v>653.43102416876718</v>
      </c>
      <c r="L38" s="15"/>
      <c r="M38" s="21"/>
      <c r="N38" s="21">
        <f t="shared" ref="N38:O71" si="31">J38+L38</f>
        <v>1278</v>
      </c>
      <c r="O38" s="21">
        <f t="shared" si="4"/>
        <v>653.43102416876718</v>
      </c>
      <c r="P38" s="57"/>
      <c r="Q38" s="54"/>
      <c r="R38" s="56"/>
      <c r="S38" s="56"/>
    </row>
    <row r="39" spans="1:19" ht="15.75" x14ac:dyDescent="0.25">
      <c r="A39" s="61"/>
      <c r="B39" s="16" t="s">
        <v>26</v>
      </c>
      <c r="C39" s="37" t="s">
        <v>12</v>
      </c>
      <c r="D39" s="4">
        <v>6</v>
      </c>
      <c r="E39" s="5"/>
      <c r="F39" s="15">
        <f t="shared" si="29"/>
        <v>63.9</v>
      </c>
      <c r="G39" s="21">
        <f t="shared" si="27"/>
        <v>32.671551208438359</v>
      </c>
      <c r="H39" s="15"/>
      <c r="I39" s="21"/>
      <c r="J39" s="21">
        <f t="shared" si="30"/>
        <v>383.4</v>
      </c>
      <c r="K39" s="21">
        <f t="shared" si="28"/>
        <v>196.02930725063015</v>
      </c>
      <c r="L39" s="15"/>
      <c r="M39" s="21"/>
      <c r="N39" s="21">
        <f t="shared" si="31"/>
        <v>383.4</v>
      </c>
      <c r="O39" s="21">
        <f t="shared" si="4"/>
        <v>196.02930725063015</v>
      </c>
      <c r="P39" s="57"/>
      <c r="Q39" s="54"/>
      <c r="R39" s="56"/>
      <c r="S39" s="56"/>
    </row>
    <row r="40" spans="1:19" ht="15.75" x14ac:dyDescent="0.25">
      <c r="A40" s="61"/>
      <c r="B40" s="16" t="s">
        <v>31</v>
      </c>
      <c r="C40" s="37" t="s">
        <v>13</v>
      </c>
      <c r="D40" s="4">
        <v>3</v>
      </c>
      <c r="E40" s="5">
        <v>5</v>
      </c>
      <c r="F40" s="14"/>
      <c r="G40" s="14"/>
      <c r="H40" s="15">
        <f t="shared" ref="H40:H45" si="32">40-(0.1*40)</f>
        <v>36</v>
      </c>
      <c r="I40" s="34">
        <f t="shared" ref="I40:I45" si="33">H40/1.95583</f>
        <v>18.406507723063864</v>
      </c>
      <c r="J40" s="34"/>
      <c r="K40" s="34"/>
      <c r="L40" s="15">
        <f>E40*H40</f>
        <v>180</v>
      </c>
      <c r="M40" s="21">
        <f t="shared" ref="M40:M45" si="34">E40*I40</f>
        <v>92.032538615319325</v>
      </c>
      <c r="N40" s="21">
        <f t="shared" si="31"/>
        <v>180</v>
      </c>
      <c r="O40" s="21">
        <f t="shared" si="4"/>
        <v>92.032538615319325</v>
      </c>
      <c r="P40" s="57"/>
      <c r="Q40" s="54"/>
      <c r="R40" s="56"/>
      <c r="S40" s="56"/>
    </row>
    <row r="41" spans="1:19" ht="15.75" x14ac:dyDescent="0.25">
      <c r="A41" s="61"/>
      <c r="B41" s="16" t="s">
        <v>26</v>
      </c>
      <c r="C41" s="37" t="s">
        <v>13</v>
      </c>
      <c r="D41" s="4">
        <v>9</v>
      </c>
      <c r="E41" s="5">
        <v>15</v>
      </c>
      <c r="F41" s="14"/>
      <c r="G41" s="14"/>
      <c r="H41" s="15">
        <f t="shared" si="32"/>
        <v>36</v>
      </c>
      <c r="I41" s="34">
        <f t="shared" si="33"/>
        <v>18.406507723063864</v>
      </c>
      <c r="J41" s="34"/>
      <c r="K41" s="34"/>
      <c r="L41" s="15">
        <f t="shared" ref="L41:L45" si="35">E41*H41</f>
        <v>540</v>
      </c>
      <c r="M41" s="21">
        <f t="shared" si="34"/>
        <v>276.09761584595799</v>
      </c>
      <c r="N41" s="21">
        <f t="shared" si="31"/>
        <v>540</v>
      </c>
      <c r="O41" s="21">
        <f t="shared" si="4"/>
        <v>276.09761584595799</v>
      </c>
      <c r="P41" s="57"/>
      <c r="Q41" s="54"/>
      <c r="R41" s="56"/>
      <c r="S41" s="56"/>
    </row>
    <row r="42" spans="1:19" ht="15.75" x14ac:dyDescent="0.25">
      <c r="A42" s="61"/>
      <c r="B42" s="16" t="s">
        <v>26</v>
      </c>
      <c r="C42" s="17" t="s">
        <v>29</v>
      </c>
      <c r="D42" s="4">
        <v>42</v>
      </c>
      <c r="E42" s="5">
        <v>70</v>
      </c>
      <c r="F42" s="14"/>
      <c r="G42" s="14"/>
      <c r="H42" s="15">
        <f t="shared" si="32"/>
        <v>36</v>
      </c>
      <c r="I42" s="34">
        <f t="shared" si="33"/>
        <v>18.406507723063864</v>
      </c>
      <c r="J42" s="34"/>
      <c r="K42" s="34"/>
      <c r="L42" s="15">
        <f t="shared" si="35"/>
        <v>2520</v>
      </c>
      <c r="M42" s="21">
        <f t="shared" si="34"/>
        <v>1288.4555406144705</v>
      </c>
      <c r="N42" s="21">
        <f t="shared" si="31"/>
        <v>2520</v>
      </c>
      <c r="O42" s="21">
        <f t="shared" si="4"/>
        <v>1288.4555406144705</v>
      </c>
      <c r="P42" s="57"/>
      <c r="Q42" s="54"/>
      <c r="R42" s="56"/>
      <c r="S42" s="56"/>
    </row>
    <row r="43" spans="1:19" ht="15.75" x14ac:dyDescent="0.25">
      <c r="A43" s="61"/>
      <c r="B43" s="16" t="s">
        <v>26</v>
      </c>
      <c r="C43" s="37" t="s">
        <v>10</v>
      </c>
      <c r="D43" s="4">
        <v>60</v>
      </c>
      <c r="E43" s="5">
        <v>109</v>
      </c>
      <c r="F43" s="14"/>
      <c r="G43" s="14"/>
      <c r="H43" s="15">
        <f t="shared" si="32"/>
        <v>36</v>
      </c>
      <c r="I43" s="34">
        <f t="shared" si="33"/>
        <v>18.406507723063864</v>
      </c>
      <c r="J43" s="34"/>
      <c r="K43" s="34"/>
      <c r="L43" s="15">
        <f t="shared" si="35"/>
        <v>3924</v>
      </c>
      <c r="M43" s="21">
        <f t="shared" si="34"/>
        <v>2006.3093418139613</v>
      </c>
      <c r="N43" s="21">
        <f t="shared" si="31"/>
        <v>3924</v>
      </c>
      <c r="O43" s="21">
        <f t="shared" si="4"/>
        <v>2006.3093418139613</v>
      </c>
      <c r="P43" s="57"/>
      <c r="Q43" s="54"/>
      <c r="R43" s="56"/>
      <c r="S43" s="56"/>
    </row>
    <row r="44" spans="1:19" ht="15.75" x14ac:dyDescent="0.25">
      <c r="A44" s="61"/>
      <c r="B44" s="16" t="s">
        <v>31</v>
      </c>
      <c r="C44" s="37" t="s">
        <v>10</v>
      </c>
      <c r="D44" s="4">
        <v>26</v>
      </c>
      <c r="E44" s="5">
        <v>47</v>
      </c>
      <c r="F44" s="14"/>
      <c r="G44" s="14"/>
      <c r="H44" s="15">
        <f t="shared" si="32"/>
        <v>36</v>
      </c>
      <c r="I44" s="34">
        <f t="shared" si="33"/>
        <v>18.406507723063864</v>
      </c>
      <c r="J44" s="34"/>
      <c r="K44" s="34"/>
      <c r="L44" s="15">
        <f t="shared" si="35"/>
        <v>1692</v>
      </c>
      <c r="M44" s="21">
        <f t="shared" si="34"/>
        <v>865.10586298400165</v>
      </c>
      <c r="N44" s="21">
        <f t="shared" si="31"/>
        <v>1692</v>
      </c>
      <c r="O44" s="21">
        <f t="shared" si="4"/>
        <v>865.10586298400165</v>
      </c>
      <c r="P44" s="57"/>
      <c r="Q44" s="54"/>
      <c r="R44" s="56"/>
      <c r="S44" s="56"/>
    </row>
    <row r="45" spans="1:19" ht="15.75" x14ac:dyDescent="0.25">
      <c r="A45" s="61"/>
      <c r="B45" s="16" t="s">
        <v>27</v>
      </c>
      <c r="C45" s="37" t="s">
        <v>10</v>
      </c>
      <c r="D45" s="4">
        <v>2</v>
      </c>
      <c r="E45" s="5">
        <v>4</v>
      </c>
      <c r="F45" s="14"/>
      <c r="G45" s="14"/>
      <c r="H45" s="15">
        <f t="shared" si="32"/>
        <v>36</v>
      </c>
      <c r="I45" s="34">
        <f t="shared" si="33"/>
        <v>18.406507723063864</v>
      </c>
      <c r="J45" s="34"/>
      <c r="K45" s="34"/>
      <c r="L45" s="15">
        <f t="shared" si="35"/>
        <v>144</v>
      </c>
      <c r="M45" s="21">
        <f t="shared" si="34"/>
        <v>73.626030892255457</v>
      </c>
      <c r="N45" s="21">
        <f t="shared" si="31"/>
        <v>144</v>
      </c>
      <c r="O45" s="21">
        <f t="shared" si="4"/>
        <v>73.626030892255457</v>
      </c>
      <c r="P45" s="57"/>
      <c r="Q45" s="54"/>
      <c r="R45" s="56"/>
      <c r="S45" s="56"/>
    </row>
    <row r="46" spans="1:19" ht="15.75" x14ac:dyDescent="0.25">
      <c r="A46" s="38"/>
      <c r="B46" s="39"/>
      <c r="C46" s="7" t="s">
        <v>11</v>
      </c>
      <c r="D46" s="8">
        <f>SUM(D37:D45)</f>
        <v>171</v>
      </c>
      <c r="E46" s="8">
        <f>SUM(E37:E45)</f>
        <v>250</v>
      </c>
      <c r="F46" s="9"/>
      <c r="G46" s="9"/>
      <c r="H46" s="9"/>
      <c r="I46" s="44"/>
      <c r="J46" s="10">
        <f>SUM(J37:J45)</f>
        <v>1866.6</v>
      </c>
      <c r="K46" s="10">
        <f t="shared" ref="K46:O46" si="36">SUM(K37:K45)</f>
        <v>954.37742544086132</v>
      </c>
      <c r="L46" s="10">
        <f t="shared" si="36"/>
        <v>9000</v>
      </c>
      <c r="M46" s="10">
        <f t="shared" si="36"/>
        <v>4601.6269307659659</v>
      </c>
      <c r="N46" s="10">
        <f t="shared" si="36"/>
        <v>10866.6</v>
      </c>
      <c r="O46" s="10">
        <f t="shared" si="36"/>
        <v>5556.0043562068277</v>
      </c>
      <c r="P46" s="57"/>
      <c r="Q46" s="54"/>
      <c r="R46" s="56"/>
      <c r="S46" s="56"/>
    </row>
    <row r="47" spans="1:19" ht="15.75" x14ac:dyDescent="0.25">
      <c r="A47" s="63" t="s">
        <v>41</v>
      </c>
      <c r="B47" s="40" t="s">
        <v>31</v>
      </c>
      <c r="C47" s="37" t="s">
        <v>28</v>
      </c>
      <c r="D47" s="35">
        <v>24</v>
      </c>
      <c r="E47" s="35"/>
      <c r="F47" s="21">
        <f>76-(0.1*76)</f>
        <v>68.400000000000006</v>
      </c>
      <c r="G47" s="21">
        <f t="shared" ref="G47:G51" si="37">F47/1.95583</f>
        <v>34.972364673821346</v>
      </c>
      <c r="H47" s="15"/>
      <c r="I47" s="21"/>
      <c r="J47" s="21">
        <f t="shared" ref="J47:J51" si="38">D47*F47</f>
        <v>1641.6000000000001</v>
      </c>
      <c r="K47" s="21">
        <f t="shared" ref="K47:K51" si="39">D47*G47</f>
        <v>839.33675217171231</v>
      </c>
      <c r="L47" s="15"/>
      <c r="M47" s="21"/>
      <c r="N47" s="21">
        <f t="shared" si="31"/>
        <v>1641.6000000000001</v>
      </c>
      <c r="O47" s="21">
        <f t="shared" si="4"/>
        <v>839.33675217171231</v>
      </c>
      <c r="P47" s="57"/>
      <c r="Q47" s="54"/>
      <c r="R47" s="56"/>
      <c r="S47" s="56"/>
    </row>
    <row r="48" spans="1:19" ht="15.75" x14ac:dyDescent="0.25">
      <c r="A48" s="64"/>
      <c r="B48" s="40" t="s">
        <v>32</v>
      </c>
      <c r="C48" s="37" t="s">
        <v>28</v>
      </c>
      <c r="D48" s="35">
        <v>1</v>
      </c>
      <c r="E48" s="35"/>
      <c r="F48" s="15">
        <f>146-(0.1*146)</f>
        <v>131.4</v>
      </c>
      <c r="G48" s="21">
        <f t="shared" si="37"/>
        <v>67.183753189183108</v>
      </c>
      <c r="H48" s="15"/>
      <c r="I48" s="21"/>
      <c r="J48" s="21">
        <f t="shared" si="38"/>
        <v>131.4</v>
      </c>
      <c r="K48" s="21">
        <f t="shared" si="39"/>
        <v>67.183753189183108</v>
      </c>
      <c r="L48" s="15"/>
      <c r="M48" s="21"/>
      <c r="N48" s="21">
        <f t="shared" si="31"/>
        <v>131.4</v>
      </c>
      <c r="O48" s="21">
        <f t="shared" si="4"/>
        <v>67.183753189183108</v>
      </c>
      <c r="P48" s="57"/>
      <c r="Q48" s="54"/>
      <c r="R48" s="56"/>
      <c r="S48" s="56"/>
    </row>
    <row r="49" spans="1:19" ht="15.75" x14ac:dyDescent="0.25">
      <c r="A49" s="64"/>
      <c r="B49" s="40" t="s">
        <v>31</v>
      </c>
      <c r="C49" s="37" t="s">
        <v>12</v>
      </c>
      <c r="D49" s="35">
        <v>92</v>
      </c>
      <c r="E49" s="35"/>
      <c r="F49" s="15">
        <f t="shared" ref="F49" si="40">71-(0.1*71)</f>
        <v>63.9</v>
      </c>
      <c r="G49" s="21">
        <f t="shared" si="37"/>
        <v>32.671551208438359</v>
      </c>
      <c r="H49" s="15"/>
      <c r="I49" s="21"/>
      <c r="J49" s="21">
        <f t="shared" si="38"/>
        <v>5878.8</v>
      </c>
      <c r="K49" s="21">
        <f t="shared" si="39"/>
        <v>3005.782711176329</v>
      </c>
      <c r="L49" s="15"/>
      <c r="M49" s="21"/>
      <c r="N49" s="21">
        <f t="shared" si="31"/>
        <v>5878.8</v>
      </c>
      <c r="O49" s="21">
        <f t="shared" si="4"/>
        <v>3005.782711176329</v>
      </c>
      <c r="P49" s="57"/>
      <c r="Q49" s="54"/>
      <c r="R49" s="56"/>
      <c r="S49" s="56"/>
    </row>
    <row r="50" spans="1:19" ht="15.75" x14ac:dyDescent="0.25">
      <c r="A50" s="64"/>
      <c r="B50" s="40" t="s">
        <v>32</v>
      </c>
      <c r="C50" s="37" t="s">
        <v>12</v>
      </c>
      <c r="D50" s="35">
        <v>5</v>
      </c>
      <c r="E50" s="35"/>
      <c r="F50" s="21">
        <f>76-(0.1*76)</f>
        <v>68.400000000000006</v>
      </c>
      <c r="G50" s="21">
        <f t="shared" si="37"/>
        <v>34.972364673821346</v>
      </c>
      <c r="H50" s="15"/>
      <c r="I50" s="21"/>
      <c r="J50" s="21">
        <f t="shared" si="38"/>
        <v>342</v>
      </c>
      <c r="K50" s="21">
        <f t="shared" si="39"/>
        <v>174.86182336910673</v>
      </c>
      <c r="L50" s="15"/>
      <c r="M50" s="21"/>
      <c r="N50" s="21">
        <f t="shared" si="31"/>
        <v>342</v>
      </c>
      <c r="O50" s="21">
        <f t="shared" si="4"/>
        <v>174.86182336910673</v>
      </c>
      <c r="P50" s="57"/>
      <c r="Q50" s="54"/>
      <c r="R50" s="56"/>
      <c r="S50" s="56"/>
    </row>
    <row r="51" spans="1:19" ht="15.75" x14ac:dyDescent="0.25">
      <c r="A51" s="64"/>
      <c r="B51" s="40" t="s">
        <v>26</v>
      </c>
      <c r="C51" s="37" t="s">
        <v>12</v>
      </c>
      <c r="D51" s="35">
        <v>2</v>
      </c>
      <c r="E51" s="35"/>
      <c r="F51" s="15">
        <f t="shared" ref="F51" si="41">71-(0.1*71)</f>
        <v>63.9</v>
      </c>
      <c r="G51" s="21">
        <f t="shared" si="37"/>
        <v>32.671551208438359</v>
      </c>
      <c r="H51" s="15"/>
      <c r="I51" s="21"/>
      <c r="J51" s="21">
        <f t="shared" si="38"/>
        <v>127.8</v>
      </c>
      <c r="K51" s="21">
        <f t="shared" si="39"/>
        <v>65.343102416876718</v>
      </c>
      <c r="L51" s="15"/>
      <c r="M51" s="21"/>
      <c r="N51" s="21">
        <f t="shared" si="31"/>
        <v>127.8</v>
      </c>
      <c r="O51" s="21">
        <f t="shared" si="4"/>
        <v>65.343102416876718</v>
      </c>
      <c r="P51" s="57"/>
      <c r="Q51" s="54"/>
      <c r="R51" s="56"/>
      <c r="S51" s="56"/>
    </row>
    <row r="52" spans="1:19" ht="15.75" x14ac:dyDescent="0.25">
      <c r="A52" s="64"/>
      <c r="B52" s="40" t="s">
        <v>31</v>
      </c>
      <c r="C52" s="37" t="s">
        <v>13</v>
      </c>
      <c r="D52" s="35">
        <v>9</v>
      </c>
      <c r="E52" s="35">
        <v>15</v>
      </c>
      <c r="F52" s="15"/>
      <c r="G52" s="15"/>
      <c r="H52" s="15">
        <f t="shared" ref="H52:H55" si="42">40-(0.1*40)</f>
        <v>36</v>
      </c>
      <c r="I52" s="34">
        <f t="shared" ref="I52:I55" si="43">H52/1.95583</f>
        <v>18.406507723063864</v>
      </c>
      <c r="J52" s="15"/>
      <c r="K52" s="15"/>
      <c r="L52" s="15">
        <f t="shared" ref="L52:L55" si="44">E52*H52</f>
        <v>540</v>
      </c>
      <c r="M52" s="21">
        <f t="shared" ref="M52:M55" si="45">E52*I52</f>
        <v>276.09761584595799</v>
      </c>
      <c r="N52" s="21">
        <f t="shared" si="31"/>
        <v>540</v>
      </c>
      <c r="O52" s="21">
        <f t="shared" si="4"/>
        <v>276.09761584595799</v>
      </c>
      <c r="P52" s="57"/>
      <c r="Q52" s="54"/>
      <c r="R52" s="56"/>
      <c r="S52" s="56"/>
    </row>
    <row r="53" spans="1:19" ht="15.75" x14ac:dyDescent="0.25">
      <c r="A53" s="64"/>
      <c r="B53" s="40" t="s">
        <v>32</v>
      </c>
      <c r="C53" s="37" t="s">
        <v>13</v>
      </c>
      <c r="D53" s="36">
        <v>1</v>
      </c>
      <c r="E53" s="36">
        <v>2</v>
      </c>
      <c r="F53" s="15"/>
      <c r="G53" s="15"/>
      <c r="H53" s="15">
        <f t="shared" si="42"/>
        <v>36</v>
      </c>
      <c r="I53" s="34">
        <f t="shared" si="43"/>
        <v>18.406507723063864</v>
      </c>
      <c r="J53" s="21"/>
      <c r="K53" s="21"/>
      <c r="L53" s="15">
        <f t="shared" si="44"/>
        <v>72</v>
      </c>
      <c r="M53" s="21">
        <f t="shared" si="45"/>
        <v>36.813015446127729</v>
      </c>
      <c r="N53" s="21">
        <f t="shared" si="31"/>
        <v>72</v>
      </c>
      <c r="O53" s="21">
        <f t="shared" si="4"/>
        <v>36.813015446127729</v>
      </c>
      <c r="P53" s="57"/>
      <c r="Q53" s="54"/>
      <c r="R53" s="56"/>
      <c r="S53" s="56"/>
    </row>
    <row r="54" spans="1:19" ht="15.75" x14ac:dyDescent="0.25">
      <c r="A54" s="64"/>
      <c r="B54" s="40" t="s">
        <v>26</v>
      </c>
      <c r="C54" s="37" t="s">
        <v>13</v>
      </c>
      <c r="D54" s="36">
        <v>1</v>
      </c>
      <c r="E54" s="36">
        <v>2</v>
      </c>
      <c r="F54" s="15"/>
      <c r="G54" s="15"/>
      <c r="H54" s="15">
        <f t="shared" si="42"/>
        <v>36</v>
      </c>
      <c r="I54" s="34">
        <f t="shared" si="43"/>
        <v>18.406507723063864</v>
      </c>
      <c r="J54" s="34"/>
      <c r="K54" s="34"/>
      <c r="L54" s="15">
        <f t="shared" si="44"/>
        <v>72</v>
      </c>
      <c r="M54" s="21">
        <f t="shared" si="45"/>
        <v>36.813015446127729</v>
      </c>
      <c r="N54" s="21">
        <f t="shared" si="31"/>
        <v>72</v>
      </c>
      <c r="O54" s="21">
        <f t="shared" si="4"/>
        <v>36.813015446127729</v>
      </c>
      <c r="P54" s="57"/>
      <c r="Q54" s="54"/>
      <c r="R54" s="56"/>
      <c r="S54" s="56"/>
    </row>
    <row r="55" spans="1:19" ht="15.75" x14ac:dyDescent="0.25">
      <c r="A55" s="64"/>
      <c r="B55" s="40" t="s">
        <v>31</v>
      </c>
      <c r="C55" s="17" t="s">
        <v>29</v>
      </c>
      <c r="D55" s="36">
        <v>68</v>
      </c>
      <c r="E55" s="36">
        <v>124</v>
      </c>
      <c r="F55" s="15"/>
      <c r="G55" s="15"/>
      <c r="H55" s="15">
        <f t="shared" si="42"/>
        <v>36</v>
      </c>
      <c r="I55" s="34">
        <f t="shared" si="43"/>
        <v>18.406507723063864</v>
      </c>
      <c r="J55" s="34"/>
      <c r="K55" s="34"/>
      <c r="L55" s="15">
        <f t="shared" si="44"/>
        <v>4464</v>
      </c>
      <c r="M55" s="21">
        <f t="shared" si="45"/>
        <v>2282.406957659919</v>
      </c>
      <c r="N55" s="21">
        <f t="shared" si="31"/>
        <v>4464</v>
      </c>
      <c r="O55" s="21">
        <f t="shared" si="4"/>
        <v>2282.406957659919</v>
      </c>
      <c r="P55" s="57"/>
      <c r="Q55" s="54"/>
      <c r="R55" s="56"/>
      <c r="S55" s="56"/>
    </row>
    <row r="56" spans="1:19" ht="15.75" x14ac:dyDescent="0.25">
      <c r="A56" s="64"/>
      <c r="B56" s="40" t="s">
        <v>31</v>
      </c>
      <c r="C56" s="37" t="s">
        <v>30</v>
      </c>
      <c r="D56" s="36">
        <v>9</v>
      </c>
      <c r="E56" s="36"/>
      <c r="F56" s="15">
        <f>66-(0.1*66)</f>
        <v>59.4</v>
      </c>
      <c r="G56" s="21">
        <f t="shared" ref="G56" si="46">F56/1.95583</f>
        <v>30.370737743055379</v>
      </c>
      <c r="H56" s="15"/>
      <c r="I56" s="21"/>
      <c r="J56" s="21">
        <f t="shared" ref="J56" si="47">D56*F56</f>
        <v>534.6</v>
      </c>
      <c r="K56" s="21">
        <f t="shared" ref="K56" si="48">D56*G56</f>
        <v>273.3366396874984</v>
      </c>
      <c r="L56" s="15"/>
      <c r="M56" s="21"/>
      <c r="N56" s="21">
        <f t="shared" si="31"/>
        <v>534.6</v>
      </c>
      <c r="O56" s="21">
        <f t="shared" si="4"/>
        <v>273.3366396874984</v>
      </c>
      <c r="P56" s="57"/>
      <c r="Q56" s="54"/>
      <c r="R56" s="56"/>
      <c r="S56" s="56"/>
    </row>
    <row r="57" spans="1:19" ht="15.75" x14ac:dyDescent="0.25">
      <c r="A57" s="64"/>
      <c r="B57" s="40" t="s">
        <v>31</v>
      </c>
      <c r="C57" s="37" t="s">
        <v>10</v>
      </c>
      <c r="D57" s="36">
        <v>100</v>
      </c>
      <c r="E57" s="36">
        <v>182</v>
      </c>
      <c r="F57" s="15"/>
      <c r="G57" s="15"/>
      <c r="H57" s="15">
        <f t="shared" ref="H57:H60" si="49">40-(0.1*40)</f>
        <v>36</v>
      </c>
      <c r="I57" s="34">
        <f t="shared" ref="I57:I60" si="50">H57/1.95583</f>
        <v>18.406507723063864</v>
      </c>
      <c r="J57" s="34"/>
      <c r="K57" s="34"/>
      <c r="L57" s="15">
        <f t="shared" ref="L57:L60" si="51">E57*H57</f>
        <v>6552</v>
      </c>
      <c r="M57" s="21">
        <f t="shared" ref="M57:M60" si="52">E57*I57</f>
        <v>3349.9844055976232</v>
      </c>
      <c r="N57" s="21">
        <f t="shared" si="31"/>
        <v>6552</v>
      </c>
      <c r="O57" s="21">
        <f t="shared" si="4"/>
        <v>3349.9844055976232</v>
      </c>
      <c r="P57" s="57"/>
      <c r="Q57" s="54"/>
      <c r="R57" s="56"/>
      <c r="S57" s="56"/>
    </row>
    <row r="58" spans="1:19" ht="15.75" x14ac:dyDescent="0.25">
      <c r="A58" s="64"/>
      <c r="B58" s="40" t="s">
        <v>32</v>
      </c>
      <c r="C58" s="37" t="s">
        <v>10</v>
      </c>
      <c r="D58" s="36">
        <v>11</v>
      </c>
      <c r="E58" s="36">
        <v>20</v>
      </c>
      <c r="F58" s="15"/>
      <c r="G58" s="15"/>
      <c r="H58" s="15">
        <f t="shared" si="49"/>
        <v>36</v>
      </c>
      <c r="I58" s="34">
        <f t="shared" si="50"/>
        <v>18.406507723063864</v>
      </c>
      <c r="J58" s="34"/>
      <c r="K58" s="34"/>
      <c r="L58" s="15">
        <f t="shared" si="51"/>
        <v>720</v>
      </c>
      <c r="M58" s="21">
        <f t="shared" si="52"/>
        <v>368.1301544612773</v>
      </c>
      <c r="N58" s="21">
        <f t="shared" si="31"/>
        <v>720</v>
      </c>
      <c r="O58" s="21">
        <f t="shared" si="4"/>
        <v>368.1301544612773</v>
      </c>
      <c r="P58" s="57"/>
      <c r="Q58" s="54"/>
      <c r="R58" s="56"/>
      <c r="S58" s="56"/>
    </row>
    <row r="59" spans="1:19" ht="15.75" x14ac:dyDescent="0.25">
      <c r="A59" s="64"/>
      <c r="B59" s="40" t="s">
        <v>26</v>
      </c>
      <c r="C59" s="37" t="s">
        <v>10</v>
      </c>
      <c r="D59" s="36">
        <v>6</v>
      </c>
      <c r="E59" s="36">
        <v>11</v>
      </c>
      <c r="F59" s="15"/>
      <c r="G59" s="15"/>
      <c r="H59" s="15">
        <f t="shared" si="49"/>
        <v>36</v>
      </c>
      <c r="I59" s="34">
        <f t="shared" si="50"/>
        <v>18.406507723063864</v>
      </c>
      <c r="J59" s="34"/>
      <c r="K59" s="34"/>
      <c r="L59" s="15">
        <f t="shared" si="51"/>
        <v>396</v>
      </c>
      <c r="M59" s="21">
        <f t="shared" si="52"/>
        <v>202.47158495370252</v>
      </c>
      <c r="N59" s="21">
        <f t="shared" si="31"/>
        <v>396</v>
      </c>
      <c r="O59" s="21">
        <f t="shared" si="4"/>
        <v>202.47158495370252</v>
      </c>
      <c r="P59" s="57"/>
      <c r="Q59" s="54"/>
      <c r="R59" s="56"/>
      <c r="S59" s="56"/>
    </row>
    <row r="60" spans="1:19" ht="15.75" x14ac:dyDescent="0.25">
      <c r="A60" s="65"/>
      <c r="B60" s="40" t="s">
        <v>27</v>
      </c>
      <c r="C60" s="37" t="s">
        <v>10</v>
      </c>
      <c r="D60" s="36">
        <v>1</v>
      </c>
      <c r="E60" s="36">
        <v>2</v>
      </c>
      <c r="F60" s="15"/>
      <c r="G60" s="15"/>
      <c r="H60" s="15">
        <f t="shared" si="49"/>
        <v>36</v>
      </c>
      <c r="I60" s="34">
        <f t="shared" si="50"/>
        <v>18.406507723063864</v>
      </c>
      <c r="J60" s="34"/>
      <c r="K60" s="34"/>
      <c r="L60" s="15">
        <f t="shared" si="51"/>
        <v>72</v>
      </c>
      <c r="M60" s="21">
        <f t="shared" si="52"/>
        <v>36.813015446127729</v>
      </c>
      <c r="N60" s="21">
        <f t="shared" si="31"/>
        <v>72</v>
      </c>
      <c r="O60" s="21">
        <f t="shared" si="4"/>
        <v>36.813015446127729</v>
      </c>
      <c r="P60" s="57"/>
      <c r="Q60" s="54"/>
      <c r="R60" s="56"/>
      <c r="S60" s="56"/>
    </row>
    <row r="61" spans="1:19" ht="15.75" x14ac:dyDescent="0.25">
      <c r="A61" s="38"/>
      <c r="B61" s="7"/>
      <c r="C61" s="7" t="s">
        <v>11</v>
      </c>
      <c r="D61" s="8">
        <f>SUM(D47:D60)</f>
        <v>330</v>
      </c>
      <c r="E61" s="8">
        <f>SUM(E47:E60)</f>
        <v>358</v>
      </c>
      <c r="F61" s="9"/>
      <c r="G61" s="9"/>
      <c r="H61" s="9"/>
      <c r="I61" s="44"/>
      <c r="J61" s="10">
        <f t="shared" ref="J61:O61" si="53">SUM(J47:J60)</f>
        <v>8656.2000000000007</v>
      </c>
      <c r="K61" s="10">
        <f t="shared" si="53"/>
        <v>4425.8447820107058</v>
      </c>
      <c r="L61" s="10">
        <f t="shared" si="53"/>
        <v>12888</v>
      </c>
      <c r="M61" s="10">
        <f t="shared" si="53"/>
        <v>6589.529764856863</v>
      </c>
      <c r="N61" s="10">
        <f t="shared" si="53"/>
        <v>21544.2</v>
      </c>
      <c r="O61" s="10">
        <f t="shared" si="53"/>
        <v>11015.37454686757</v>
      </c>
      <c r="P61" s="57"/>
      <c r="Q61" s="54"/>
      <c r="R61" s="56"/>
      <c r="S61" s="56"/>
    </row>
    <row r="62" spans="1:19" ht="15.75" x14ac:dyDescent="0.25">
      <c r="A62" s="63" t="s">
        <v>42</v>
      </c>
      <c r="B62" s="14" t="s">
        <v>31</v>
      </c>
      <c r="C62" s="37" t="s">
        <v>28</v>
      </c>
      <c r="D62" s="36">
        <v>19</v>
      </c>
      <c r="E62" s="36"/>
      <c r="F62" s="21">
        <f>76-(0.1*76)</f>
        <v>68.400000000000006</v>
      </c>
      <c r="G62" s="21">
        <f t="shared" ref="G62:G64" si="54">F62/1.95583</f>
        <v>34.972364673821346</v>
      </c>
      <c r="H62" s="14"/>
      <c r="I62" s="45"/>
      <c r="J62" s="21">
        <f t="shared" ref="J62:J64" si="55">D62*F62</f>
        <v>1299.6000000000001</v>
      </c>
      <c r="K62" s="21">
        <f t="shared" ref="K62:K64" si="56">D62*G62</f>
        <v>664.47492880260552</v>
      </c>
      <c r="L62" s="34"/>
      <c r="M62" s="46"/>
      <c r="N62" s="21">
        <f t="shared" si="31"/>
        <v>1299.6000000000001</v>
      </c>
      <c r="O62" s="21">
        <f t="shared" si="4"/>
        <v>664.47492880260552</v>
      </c>
      <c r="P62" s="57"/>
      <c r="Q62" s="54"/>
      <c r="R62" s="56"/>
      <c r="S62" s="56"/>
    </row>
    <row r="63" spans="1:19" ht="15.75" x14ac:dyDescent="0.25">
      <c r="A63" s="64"/>
      <c r="B63" s="14" t="s">
        <v>31</v>
      </c>
      <c r="C63" s="37" t="s">
        <v>12</v>
      </c>
      <c r="D63" s="36">
        <v>171</v>
      </c>
      <c r="E63" s="36"/>
      <c r="F63" s="15">
        <f t="shared" ref="F63" si="57">71-(0.1*71)</f>
        <v>63.9</v>
      </c>
      <c r="G63" s="21">
        <f t="shared" si="54"/>
        <v>32.671551208438359</v>
      </c>
      <c r="H63" s="14"/>
      <c r="I63" s="45"/>
      <c r="J63" s="21">
        <f t="shared" si="55"/>
        <v>10926.9</v>
      </c>
      <c r="K63" s="21">
        <f t="shared" si="56"/>
        <v>5586.8352566429594</v>
      </c>
      <c r="L63" s="34"/>
      <c r="M63" s="46"/>
      <c r="N63" s="21">
        <f t="shared" si="31"/>
        <v>10926.9</v>
      </c>
      <c r="O63" s="21">
        <f t="shared" si="4"/>
        <v>5586.8352566429594</v>
      </c>
      <c r="P63" s="57"/>
      <c r="Q63" s="54"/>
      <c r="R63" s="56"/>
      <c r="S63" s="56"/>
    </row>
    <row r="64" spans="1:19" ht="15.75" x14ac:dyDescent="0.25">
      <c r="A64" s="64"/>
      <c r="B64" s="14" t="s">
        <v>32</v>
      </c>
      <c r="C64" s="37" t="s">
        <v>12</v>
      </c>
      <c r="D64" s="36">
        <v>8</v>
      </c>
      <c r="E64" s="36"/>
      <c r="F64" s="21">
        <f>76-(0.1*76)</f>
        <v>68.400000000000006</v>
      </c>
      <c r="G64" s="21">
        <f t="shared" si="54"/>
        <v>34.972364673821346</v>
      </c>
      <c r="H64" s="14"/>
      <c r="I64" s="45"/>
      <c r="J64" s="21">
        <f t="shared" si="55"/>
        <v>547.20000000000005</v>
      </c>
      <c r="K64" s="21">
        <f t="shared" si="56"/>
        <v>279.77891739057077</v>
      </c>
      <c r="L64" s="34"/>
      <c r="M64" s="46"/>
      <c r="N64" s="21">
        <f t="shared" si="31"/>
        <v>547.20000000000005</v>
      </c>
      <c r="O64" s="21">
        <f t="shared" si="4"/>
        <v>279.77891739057077</v>
      </c>
      <c r="P64" s="57"/>
      <c r="Q64" s="54"/>
      <c r="R64" s="56"/>
      <c r="S64" s="56"/>
    </row>
    <row r="65" spans="1:19" ht="15.75" x14ac:dyDescent="0.25">
      <c r="A65" s="64"/>
      <c r="B65" s="14" t="s">
        <v>31</v>
      </c>
      <c r="C65" s="37" t="s">
        <v>13</v>
      </c>
      <c r="D65" s="36">
        <v>32</v>
      </c>
      <c r="E65" s="36">
        <v>53</v>
      </c>
      <c r="F65" s="15"/>
      <c r="G65" s="15"/>
      <c r="H65" s="15">
        <f t="shared" ref="H65:H67" si="58">40-(0.1*40)</f>
        <v>36</v>
      </c>
      <c r="I65" s="34">
        <f t="shared" ref="I65:I67" si="59">H65/1.95583</f>
        <v>18.406507723063864</v>
      </c>
      <c r="J65" s="34"/>
      <c r="K65" s="34"/>
      <c r="L65" s="15">
        <f t="shared" ref="L65:L67" si="60">E65*H65</f>
        <v>1908</v>
      </c>
      <c r="M65" s="21">
        <f t="shared" ref="M65:M67" si="61">E65*I65</f>
        <v>975.5449093223848</v>
      </c>
      <c r="N65" s="21">
        <f t="shared" si="31"/>
        <v>1908</v>
      </c>
      <c r="O65" s="21">
        <f t="shared" si="4"/>
        <v>975.5449093223848</v>
      </c>
      <c r="P65" s="57"/>
      <c r="Q65" s="54"/>
      <c r="R65" s="56"/>
      <c r="S65" s="56"/>
    </row>
    <row r="66" spans="1:19" ht="15.75" x14ac:dyDescent="0.25">
      <c r="A66" s="64"/>
      <c r="B66" s="14" t="s">
        <v>32</v>
      </c>
      <c r="C66" s="37" t="s">
        <v>13</v>
      </c>
      <c r="D66" s="36">
        <v>3</v>
      </c>
      <c r="E66" s="36">
        <v>5</v>
      </c>
      <c r="F66" s="15"/>
      <c r="G66" s="15"/>
      <c r="H66" s="15">
        <f t="shared" si="58"/>
        <v>36</v>
      </c>
      <c r="I66" s="34">
        <f t="shared" si="59"/>
        <v>18.406507723063864</v>
      </c>
      <c r="J66" s="34"/>
      <c r="K66" s="34"/>
      <c r="L66" s="15">
        <f t="shared" si="60"/>
        <v>180</v>
      </c>
      <c r="M66" s="21">
        <f t="shared" si="61"/>
        <v>92.032538615319325</v>
      </c>
      <c r="N66" s="21">
        <f t="shared" si="31"/>
        <v>180</v>
      </c>
      <c r="O66" s="21">
        <f t="shared" si="4"/>
        <v>92.032538615319325</v>
      </c>
      <c r="P66" s="57"/>
      <c r="Q66" s="54"/>
      <c r="R66" s="56"/>
      <c r="S66" s="56"/>
    </row>
    <row r="67" spans="1:19" ht="15.75" x14ac:dyDescent="0.25">
      <c r="A67" s="64"/>
      <c r="B67" s="14" t="s">
        <v>31</v>
      </c>
      <c r="C67" s="17" t="s">
        <v>29</v>
      </c>
      <c r="D67" s="36">
        <v>95</v>
      </c>
      <c r="E67" s="36">
        <v>158</v>
      </c>
      <c r="F67" s="15"/>
      <c r="G67" s="15"/>
      <c r="H67" s="15">
        <f t="shared" si="58"/>
        <v>36</v>
      </c>
      <c r="I67" s="34">
        <f t="shared" si="59"/>
        <v>18.406507723063864</v>
      </c>
      <c r="J67" s="34"/>
      <c r="K67" s="34"/>
      <c r="L67" s="15">
        <f t="shared" si="60"/>
        <v>5688</v>
      </c>
      <c r="M67" s="21">
        <f t="shared" si="61"/>
        <v>2908.2282202440906</v>
      </c>
      <c r="N67" s="21">
        <f t="shared" si="31"/>
        <v>5688</v>
      </c>
      <c r="O67" s="21">
        <f t="shared" si="4"/>
        <v>2908.2282202440906</v>
      </c>
      <c r="P67" s="57"/>
      <c r="Q67" s="54"/>
      <c r="R67" s="56"/>
      <c r="S67" s="56"/>
    </row>
    <row r="68" spans="1:19" ht="15.75" x14ac:dyDescent="0.25">
      <c r="A68" s="64"/>
      <c r="B68" s="14" t="s">
        <v>31</v>
      </c>
      <c r="C68" s="37" t="s">
        <v>30</v>
      </c>
      <c r="D68" s="36">
        <v>16</v>
      </c>
      <c r="E68" s="36"/>
      <c r="F68" s="15">
        <f>66-(0.1*66)</f>
        <v>59.4</v>
      </c>
      <c r="G68" s="21">
        <f t="shared" ref="G68" si="62">F68/1.95583</f>
        <v>30.370737743055379</v>
      </c>
      <c r="H68" s="14"/>
      <c r="I68" s="45"/>
      <c r="J68" s="21">
        <f t="shared" ref="J68" si="63">D68*F68</f>
        <v>950.4</v>
      </c>
      <c r="K68" s="21">
        <f t="shared" ref="K68" si="64">D68*G68</f>
        <v>485.93180388888607</v>
      </c>
      <c r="L68" s="34"/>
      <c r="M68" s="46"/>
      <c r="N68" s="21">
        <f t="shared" si="31"/>
        <v>950.4</v>
      </c>
      <c r="O68" s="21">
        <f t="shared" si="4"/>
        <v>485.93180388888607</v>
      </c>
      <c r="P68" s="57"/>
      <c r="Q68" s="54"/>
      <c r="R68" s="56"/>
      <c r="S68" s="56"/>
    </row>
    <row r="69" spans="1:19" ht="15.75" x14ac:dyDescent="0.25">
      <c r="A69" s="64"/>
      <c r="B69" s="14" t="s">
        <v>31</v>
      </c>
      <c r="C69" s="37" t="s">
        <v>10</v>
      </c>
      <c r="D69" s="36">
        <v>100</v>
      </c>
      <c r="E69" s="36">
        <v>182</v>
      </c>
      <c r="F69" s="14"/>
      <c r="G69" s="14"/>
      <c r="H69" s="15">
        <f t="shared" ref="H69:H71" si="65">40-(0.1*40)</f>
        <v>36</v>
      </c>
      <c r="I69" s="34">
        <f t="shared" ref="I69:I71" si="66">H69/1.95583</f>
        <v>18.406507723063864</v>
      </c>
      <c r="J69" s="34"/>
      <c r="K69" s="34"/>
      <c r="L69" s="15">
        <f t="shared" ref="L69:L71" si="67">E69*H69</f>
        <v>6552</v>
      </c>
      <c r="M69" s="21">
        <f t="shared" ref="M69:M71" si="68">E69*I69</f>
        <v>3349.9844055976232</v>
      </c>
      <c r="N69" s="21">
        <f t="shared" si="31"/>
        <v>6552</v>
      </c>
      <c r="O69" s="21">
        <f t="shared" si="4"/>
        <v>3349.9844055976232</v>
      </c>
      <c r="P69" s="57"/>
      <c r="Q69" s="54"/>
      <c r="R69" s="56"/>
      <c r="S69" s="56"/>
    </row>
    <row r="70" spans="1:19" ht="15.75" x14ac:dyDescent="0.25">
      <c r="A70" s="64"/>
      <c r="B70" s="14" t="s">
        <v>32</v>
      </c>
      <c r="C70" s="37" t="s">
        <v>10</v>
      </c>
      <c r="D70" s="36">
        <v>11</v>
      </c>
      <c r="E70" s="36">
        <v>20</v>
      </c>
      <c r="F70" s="14"/>
      <c r="G70" s="14"/>
      <c r="H70" s="15">
        <f t="shared" si="65"/>
        <v>36</v>
      </c>
      <c r="I70" s="34">
        <f t="shared" si="66"/>
        <v>18.406507723063864</v>
      </c>
      <c r="J70" s="34"/>
      <c r="K70" s="34"/>
      <c r="L70" s="15">
        <f t="shared" si="67"/>
        <v>720</v>
      </c>
      <c r="M70" s="21">
        <f t="shared" si="68"/>
        <v>368.1301544612773</v>
      </c>
      <c r="N70" s="21">
        <f t="shared" si="31"/>
        <v>720</v>
      </c>
      <c r="O70" s="21">
        <f t="shared" si="4"/>
        <v>368.1301544612773</v>
      </c>
      <c r="P70" s="57"/>
      <c r="Q70" s="54"/>
      <c r="R70" s="56"/>
      <c r="S70" s="56"/>
    </row>
    <row r="71" spans="1:19" ht="15.75" x14ac:dyDescent="0.25">
      <c r="A71" s="65"/>
      <c r="B71" s="14" t="s">
        <v>26</v>
      </c>
      <c r="C71" s="37" t="s">
        <v>10</v>
      </c>
      <c r="D71" s="36">
        <v>2</v>
      </c>
      <c r="E71" s="36">
        <v>4</v>
      </c>
      <c r="F71" s="14"/>
      <c r="G71" s="14"/>
      <c r="H71" s="15">
        <f t="shared" si="65"/>
        <v>36</v>
      </c>
      <c r="I71" s="34">
        <f t="shared" si="66"/>
        <v>18.406507723063864</v>
      </c>
      <c r="J71" s="34"/>
      <c r="K71" s="34"/>
      <c r="L71" s="15">
        <f t="shared" si="67"/>
        <v>144</v>
      </c>
      <c r="M71" s="21">
        <f t="shared" si="68"/>
        <v>73.626030892255457</v>
      </c>
      <c r="N71" s="21">
        <f t="shared" si="31"/>
        <v>144</v>
      </c>
      <c r="O71" s="21">
        <f t="shared" si="31"/>
        <v>73.626030892255457</v>
      </c>
      <c r="P71" s="57"/>
      <c r="Q71" s="54"/>
      <c r="R71" s="56"/>
      <c r="S71" s="56"/>
    </row>
    <row r="72" spans="1:19" ht="15.75" x14ac:dyDescent="0.25">
      <c r="A72" s="41"/>
      <c r="B72" s="42"/>
      <c r="C72" s="7" t="s">
        <v>11</v>
      </c>
      <c r="D72" s="8">
        <f>SUM(D62:D71)</f>
        <v>457</v>
      </c>
      <c r="E72" s="8">
        <f>SUM(E62:E71)</f>
        <v>422</v>
      </c>
      <c r="F72" s="9"/>
      <c r="G72" s="9"/>
      <c r="H72" s="9"/>
      <c r="I72" s="44"/>
      <c r="J72" s="10">
        <f t="shared" ref="J72:O72" si="69">SUM(J62:J71)</f>
        <v>13724.1</v>
      </c>
      <c r="K72" s="10">
        <f t="shared" si="69"/>
        <v>7017.0209067250225</v>
      </c>
      <c r="L72" s="10">
        <f t="shared" si="69"/>
        <v>15192</v>
      </c>
      <c r="M72" s="10">
        <f t="shared" si="69"/>
        <v>7767.5462591329506</v>
      </c>
      <c r="N72" s="10">
        <f t="shared" si="69"/>
        <v>28916.100000000002</v>
      </c>
      <c r="O72" s="10">
        <f t="shared" si="69"/>
        <v>14784.567165857974</v>
      </c>
      <c r="P72" s="57"/>
      <c r="Q72" s="55"/>
      <c r="R72" s="56"/>
      <c r="S72" s="56"/>
    </row>
    <row r="73" spans="1:19" ht="15.75" x14ac:dyDescent="0.25">
      <c r="A73" s="11"/>
      <c r="B73" s="58" t="s">
        <v>56</v>
      </c>
      <c r="C73" s="59"/>
      <c r="D73" s="12">
        <f>SUM(+D22+D36+D46+D61+D72)</f>
        <v>1699</v>
      </c>
      <c r="E73" s="12">
        <f>SUM(+E22+E36+E46+E61+E72)</f>
        <v>1886</v>
      </c>
      <c r="F73" s="13"/>
      <c r="G73" s="13"/>
      <c r="H73" s="13"/>
      <c r="I73" s="13"/>
      <c r="J73" s="18">
        <f t="shared" ref="J73:O73" si="70">SUM(+J22+J36+J46+J61+J72)</f>
        <v>40918.5</v>
      </c>
      <c r="K73" s="18">
        <f t="shared" si="70"/>
        <v>20921.296840727464</v>
      </c>
      <c r="L73" s="18">
        <f t="shared" si="70"/>
        <v>67430.7</v>
      </c>
      <c r="M73" s="18">
        <f t="shared" si="70"/>
        <v>34476.769453377849</v>
      </c>
      <c r="N73" s="18">
        <f t="shared" si="70"/>
        <v>108349.20000000001</v>
      </c>
      <c r="O73" s="18">
        <f t="shared" si="70"/>
        <v>55398.066294105316</v>
      </c>
    </row>
  </sheetData>
  <mergeCells count="13">
    <mergeCell ref="B73:C73"/>
    <mergeCell ref="A6:A21"/>
    <mergeCell ref="A23:A35"/>
    <mergeCell ref="A37:A45"/>
    <mergeCell ref="A47:A60"/>
    <mergeCell ref="A62:A71"/>
    <mergeCell ref="C2:H2"/>
    <mergeCell ref="C3:H3"/>
    <mergeCell ref="C4:E4"/>
    <mergeCell ref="Q6:Q72"/>
    <mergeCell ref="S6:S72"/>
    <mergeCell ref="P6:P72"/>
    <mergeCell ref="R6:R72"/>
  </mergeCells>
  <pageMargins left="0.70866141732283472" right="0.70866141732283472" top="0.74803149606299213" bottom="0.74803149606299213" header="0.31496062992125984" footer="0.31496062992125984"/>
  <pageSetup paperSize="9" scale="4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73"/>
  <sheetViews>
    <sheetView topLeftCell="A52" workbookViewId="0">
      <selection activeCell="B74" sqref="B74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3.5703125" customWidth="1"/>
    <col min="8" max="8" width="10" customWidth="1"/>
    <col min="9" max="9" width="13" customWidth="1"/>
    <col min="10" max="11" width="10.5703125" customWidth="1"/>
    <col min="12" max="13" width="11.28515625" customWidth="1"/>
    <col min="14" max="14" width="12" customWidth="1"/>
    <col min="15" max="15" width="13" customWidth="1"/>
  </cols>
  <sheetData>
    <row r="1" spans="1:15" ht="15.75" thickBot="1" x14ac:dyDescent="0.3"/>
    <row r="2" spans="1:15" ht="16.149999999999999" customHeight="1" thickBot="1" x14ac:dyDescent="0.3">
      <c r="C2" s="49" t="s">
        <v>57</v>
      </c>
      <c r="D2" s="50"/>
      <c r="E2" s="50"/>
      <c r="F2" s="50"/>
      <c r="G2" s="50"/>
      <c r="H2" s="51"/>
      <c r="I2" s="43"/>
    </row>
    <row r="3" spans="1:15" ht="16.5" thickBot="1" x14ac:dyDescent="0.3">
      <c r="C3" s="49"/>
      <c r="D3" s="50"/>
      <c r="E3" s="50"/>
      <c r="F3" s="50"/>
      <c r="G3" s="50"/>
      <c r="H3" s="51"/>
      <c r="I3" s="43"/>
    </row>
    <row r="4" spans="1:15" ht="15.75" x14ac:dyDescent="0.25">
      <c r="A4" s="1"/>
      <c r="B4" s="1"/>
      <c r="C4" s="52"/>
      <c r="D4" s="52"/>
      <c r="E4" s="52"/>
      <c r="F4" s="1"/>
      <c r="G4" s="1"/>
      <c r="H4" s="1"/>
      <c r="I4" s="1"/>
      <c r="J4" s="1"/>
      <c r="K4" s="1"/>
      <c r="L4" s="1"/>
      <c r="M4" s="1"/>
      <c r="N4" s="1"/>
    </row>
    <row r="5" spans="1:15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14</v>
      </c>
      <c r="G5" s="2" t="s">
        <v>53</v>
      </c>
      <c r="H5" s="2" t="s">
        <v>15</v>
      </c>
      <c r="I5" s="2" t="s">
        <v>54</v>
      </c>
      <c r="J5" s="2" t="s">
        <v>7</v>
      </c>
      <c r="K5" s="2" t="s">
        <v>46</v>
      </c>
      <c r="L5" s="2" t="s">
        <v>8</v>
      </c>
      <c r="M5" s="2" t="s">
        <v>47</v>
      </c>
      <c r="N5" s="2" t="s">
        <v>9</v>
      </c>
      <c r="O5" s="2" t="s">
        <v>48</v>
      </c>
    </row>
    <row r="6" spans="1:15" ht="15.75" x14ac:dyDescent="0.25">
      <c r="A6" s="60" t="s">
        <v>35</v>
      </c>
      <c r="B6" s="16" t="s">
        <v>31</v>
      </c>
      <c r="C6" s="37" t="s">
        <v>28</v>
      </c>
      <c r="D6" s="19">
        <v>3</v>
      </c>
      <c r="E6" s="20"/>
      <c r="F6" s="21"/>
      <c r="G6" s="21"/>
      <c r="H6" s="21"/>
      <c r="I6" s="21"/>
      <c r="J6" s="21"/>
      <c r="K6" s="21"/>
      <c r="L6" s="21"/>
      <c r="M6" s="21"/>
      <c r="N6" s="21"/>
      <c r="O6" s="47"/>
    </row>
    <row r="7" spans="1:15" ht="15.75" x14ac:dyDescent="0.25">
      <c r="A7" s="61"/>
      <c r="B7" s="16" t="s">
        <v>31</v>
      </c>
      <c r="C7" s="37" t="s">
        <v>12</v>
      </c>
      <c r="D7" s="4">
        <v>69</v>
      </c>
      <c r="E7" s="5"/>
      <c r="F7" s="15"/>
      <c r="G7" s="15"/>
      <c r="H7" s="15"/>
      <c r="I7" s="21"/>
      <c r="J7" s="21"/>
      <c r="K7" s="21"/>
      <c r="L7" s="15"/>
      <c r="M7" s="21"/>
      <c r="N7" s="21"/>
      <c r="O7" s="47"/>
    </row>
    <row r="8" spans="1:15" ht="15.75" x14ac:dyDescent="0.25">
      <c r="A8" s="61"/>
      <c r="B8" s="16" t="s">
        <v>32</v>
      </c>
      <c r="C8" s="37" t="s">
        <v>12</v>
      </c>
      <c r="D8" s="4">
        <v>1</v>
      </c>
      <c r="E8" s="5"/>
      <c r="F8" s="15"/>
      <c r="G8" s="15"/>
      <c r="H8" s="15"/>
      <c r="I8" s="21"/>
      <c r="J8" s="21"/>
      <c r="K8" s="21"/>
      <c r="L8" s="15"/>
      <c r="M8" s="21"/>
      <c r="N8" s="21"/>
      <c r="O8" s="47"/>
    </row>
    <row r="9" spans="1:15" ht="15.75" x14ac:dyDescent="0.25">
      <c r="A9" s="61"/>
      <c r="B9" s="16" t="s">
        <v>36</v>
      </c>
      <c r="C9" s="37" t="s">
        <v>12</v>
      </c>
      <c r="D9" s="4">
        <v>2</v>
      </c>
      <c r="E9" s="6"/>
      <c r="F9" s="15"/>
      <c r="G9" s="15"/>
      <c r="H9" s="15"/>
      <c r="I9" s="21"/>
      <c r="J9" s="21"/>
      <c r="K9" s="21"/>
      <c r="L9" s="15"/>
      <c r="M9" s="21"/>
      <c r="N9" s="21"/>
      <c r="O9" s="47"/>
    </row>
    <row r="10" spans="1:15" ht="15.75" x14ac:dyDescent="0.25">
      <c r="A10" s="61"/>
      <c r="B10" s="16" t="s">
        <v>34</v>
      </c>
      <c r="C10" s="37" t="s">
        <v>12</v>
      </c>
      <c r="D10" s="4">
        <v>8</v>
      </c>
      <c r="E10" s="5"/>
      <c r="F10" s="15"/>
      <c r="G10" s="15"/>
      <c r="H10" s="15"/>
      <c r="I10" s="21"/>
      <c r="J10" s="21"/>
      <c r="K10" s="21"/>
      <c r="L10" s="15"/>
      <c r="M10" s="21"/>
      <c r="N10" s="21"/>
      <c r="O10" s="47"/>
    </row>
    <row r="11" spans="1:15" ht="15.75" x14ac:dyDescent="0.25">
      <c r="A11" s="61"/>
      <c r="B11" s="16" t="s">
        <v>31</v>
      </c>
      <c r="C11" s="37" t="s">
        <v>13</v>
      </c>
      <c r="D11" s="4">
        <v>25</v>
      </c>
      <c r="E11" s="5">
        <v>42</v>
      </c>
      <c r="F11" s="14"/>
      <c r="G11" s="14"/>
      <c r="H11" s="15"/>
      <c r="I11" s="34"/>
      <c r="J11" s="34"/>
      <c r="K11" s="34"/>
      <c r="L11" s="15"/>
      <c r="M11" s="21"/>
      <c r="N11" s="21"/>
      <c r="O11" s="47"/>
    </row>
    <row r="12" spans="1:15" ht="15.75" x14ac:dyDescent="0.25">
      <c r="A12" s="61"/>
      <c r="B12" s="16" t="s">
        <v>32</v>
      </c>
      <c r="C12" s="37" t="s">
        <v>13</v>
      </c>
      <c r="D12" s="4">
        <v>1</v>
      </c>
      <c r="E12" s="5">
        <v>2</v>
      </c>
      <c r="F12" s="14"/>
      <c r="G12" s="14"/>
      <c r="H12" s="15"/>
      <c r="I12" s="34"/>
      <c r="J12" s="34"/>
      <c r="K12" s="34"/>
      <c r="L12" s="15"/>
      <c r="M12" s="21"/>
      <c r="N12" s="21"/>
      <c r="O12" s="47"/>
    </row>
    <row r="13" spans="1:15" ht="15.75" x14ac:dyDescent="0.25">
      <c r="A13" s="61"/>
      <c r="B13" s="16" t="s">
        <v>26</v>
      </c>
      <c r="C13" s="37" t="s">
        <v>13</v>
      </c>
      <c r="D13" s="4">
        <v>1</v>
      </c>
      <c r="E13" s="5">
        <v>2</v>
      </c>
      <c r="F13" s="14"/>
      <c r="G13" s="14"/>
      <c r="H13" s="15"/>
      <c r="I13" s="34"/>
      <c r="J13" s="34"/>
      <c r="K13" s="34"/>
      <c r="L13" s="15"/>
      <c r="M13" s="21"/>
      <c r="N13" s="21"/>
      <c r="O13" s="47"/>
    </row>
    <row r="14" spans="1:15" ht="15.75" x14ac:dyDescent="0.25">
      <c r="A14" s="61"/>
      <c r="B14" s="16" t="s">
        <v>36</v>
      </c>
      <c r="C14" s="37" t="s">
        <v>13</v>
      </c>
      <c r="D14" s="4">
        <v>1</v>
      </c>
      <c r="E14" s="5">
        <v>2</v>
      </c>
      <c r="F14" s="14"/>
      <c r="G14" s="14"/>
      <c r="H14" s="15"/>
      <c r="I14" s="34"/>
      <c r="J14" s="34"/>
      <c r="K14" s="34"/>
      <c r="L14" s="15"/>
      <c r="M14" s="21"/>
      <c r="N14" s="21"/>
      <c r="O14" s="47"/>
    </row>
    <row r="15" spans="1:15" ht="15.75" x14ac:dyDescent="0.25">
      <c r="A15" s="61"/>
      <c r="B15" s="16" t="s">
        <v>34</v>
      </c>
      <c r="C15" s="37" t="s">
        <v>13</v>
      </c>
      <c r="D15" s="4">
        <v>3</v>
      </c>
      <c r="E15" s="5">
        <v>5</v>
      </c>
      <c r="F15" s="14"/>
      <c r="G15" s="14"/>
      <c r="H15" s="15"/>
      <c r="I15" s="34"/>
      <c r="J15" s="34"/>
      <c r="K15" s="34"/>
      <c r="L15" s="15"/>
      <c r="M15" s="21"/>
      <c r="N15" s="21"/>
      <c r="O15" s="47"/>
    </row>
    <row r="16" spans="1:15" ht="15.75" x14ac:dyDescent="0.25">
      <c r="A16" s="61"/>
      <c r="B16" s="16" t="s">
        <v>31</v>
      </c>
      <c r="C16" s="37" t="s">
        <v>10</v>
      </c>
      <c r="D16" s="4">
        <v>98</v>
      </c>
      <c r="E16" s="5">
        <v>178</v>
      </c>
      <c r="F16" s="14"/>
      <c r="G16" s="14"/>
      <c r="H16" s="15"/>
      <c r="I16" s="34"/>
      <c r="J16" s="34"/>
      <c r="K16" s="34"/>
      <c r="L16" s="15"/>
      <c r="M16" s="21"/>
      <c r="N16" s="21"/>
      <c r="O16" s="47"/>
    </row>
    <row r="17" spans="1:15" ht="15.75" x14ac:dyDescent="0.25">
      <c r="A17" s="61"/>
      <c r="B17" s="16" t="s">
        <v>32</v>
      </c>
      <c r="C17" s="37" t="s">
        <v>10</v>
      </c>
      <c r="D17" s="4">
        <v>6</v>
      </c>
      <c r="E17" s="5">
        <v>11</v>
      </c>
      <c r="F17" s="14"/>
      <c r="G17" s="14"/>
      <c r="H17" s="15"/>
      <c r="I17" s="34"/>
      <c r="J17" s="34"/>
      <c r="K17" s="34"/>
      <c r="L17" s="15"/>
      <c r="M17" s="21"/>
      <c r="N17" s="21"/>
      <c r="O17" s="47"/>
    </row>
    <row r="18" spans="1:15" ht="15.75" x14ac:dyDescent="0.25">
      <c r="A18" s="61"/>
      <c r="B18" s="16" t="s">
        <v>26</v>
      </c>
      <c r="C18" s="37" t="s">
        <v>10</v>
      </c>
      <c r="D18" s="4">
        <v>12</v>
      </c>
      <c r="E18" s="5">
        <v>22</v>
      </c>
      <c r="F18" s="14"/>
      <c r="G18" s="14"/>
      <c r="H18" s="15"/>
      <c r="I18" s="34"/>
      <c r="J18" s="34"/>
      <c r="K18" s="34"/>
      <c r="L18" s="15"/>
      <c r="M18" s="21"/>
      <c r="N18" s="21"/>
      <c r="O18" s="47"/>
    </row>
    <row r="19" spans="1:15" ht="15.75" x14ac:dyDescent="0.25">
      <c r="A19" s="61"/>
      <c r="B19" s="16" t="s">
        <v>36</v>
      </c>
      <c r="C19" s="37" t="s">
        <v>10</v>
      </c>
      <c r="D19" s="4">
        <v>2</v>
      </c>
      <c r="E19" s="5">
        <v>4</v>
      </c>
      <c r="F19" s="14"/>
      <c r="G19" s="14"/>
      <c r="H19" s="15"/>
      <c r="I19" s="34"/>
      <c r="J19" s="34"/>
      <c r="K19" s="34"/>
      <c r="L19" s="15"/>
      <c r="M19" s="21"/>
      <c r="N19" s="21"/>
      <c r="O19" s="47"/>
    </row>
    <row r="20" spans="1:15" ht="15.75" x14ac:dyDescent="0.25">
      <c r="A20" s="61"/>
      <c r="B20" s="16" t="s">
        <v>34</v>
      </c>
      <c r="C20" s="37" t="s">
        <v>10</v>
      </c>
      <c r="D20" s="4">
        <v>7</v>
      </c>
      <c r="E20" s="5">
        <v>13</v>
      </c>
      <c r="F20" s="14"/>
      <c r="G20" s="14"/>
      <c r="H20" s="15"/>
      <c r="I20" s="34"/>
      <c r="J20" s="34"/>
      <c r="K20" s="34"/>
      <c r="L20" s="15"/>
      <c r="M20" s="21"/>
      <c r="N20" s="21"/>
      <c r="O20" s="47"/>
    </row>
    <row r="21" spans="1:15" ht="15.75" x14ac:dyDescent="0.25">
      <c r="A21" s="62"/>
      <c r="B21" s="16" t="s">
        <v>27</v>
      </c>
      <c r="C21" s="37" t="s">
        <v>10</v>
      </c>
      <c r="D21" s="4">
        <v>4</v>
      </c>
      <c r="E21" s="5">
        <v>7</v>
      </c>
      <c r="F21" s="14"/>
      <c r="G21" s="14"/>
      <c r="H21" s="15"/>
      <c r="I21" s="34"/>
      <c r="J21" s="34"/>
      <c r="K21" s="34"/>
      <c r="L21" s="15"/>
      <c r="M21" s="21"/>
      <c r="N21" s="21"/>
      <c r="O21" s="47"/>
    </row>
    <row r="22" spans="1:15" ht="15.75" x14ac:dyDescent="0.25">
      <c r="A22" s="38"/>
      <c r="B22" s="39"/>
      <c r="C22" s="7" t="s">
        <v>11</v>
      </c>
      <c r="D22" s="8">
        <f>SUM(D6:D21)</f>
        <v>243</v>
      </c>
      <c r="E22" s="8">
        <f>SUM(E6:E21)</f>
        <v>288</v>
      </c>
      <c r="F22" s="9"/>
      <c r="G22" s="9"/>
      <c r="H22" s="9"/>
      <c r="I22" s="44"/>
      <c r="J22" s="10">
        <f>SUM(J6:J21)</f>
        <v>0</v>
      </c>
      <c r="K22" s="10">
        <f t="shared" ref="K22:O22" si="0">SUM(K6:K21)</f>
        <v>0</v>
      </c>
      <c r="L22" s="10">
        <f t="shared" si="0"/>
        <v>0</v>
      </c>
      <c r="M22" s="10">
        <f t="shared" si="0"/>
        <v>0</v>
      </c>
      <c r="N22" s="10">
        <f t="shared" si="0"/>
        <v>0</v>
      </c>
      <c r="O22" s="10">
        <f t="shared" si="0"/>
        <v>0</v>
      </c>
    </row>
    <row r="23" spans="1:15" ht="15.75" x14ac:dyDescent="0.25">
      <c r="A23" s="63" t="s">
        <v>37</v>
      </c>
      <c r="B23" s="40" t="s">
        <v>31</v>
      </c>
      <c r="C23" s="37" t="s">
        <v>28</v>
      </c>
      <c r="D23" s="35">
        <v>27</v>
      </c>
      <c r="E23" s="35"/>
      <c r="F23" s="15"/>
      <c r="G23" s="15"/>
      <c r="H23" s="15"/>
      <c r="I23" s="21"/>
      <c r="J23" s="21"/>
      <c r="K23" s="21"/>
      <c r="L23" s="15"/>
      <c r="M23" s="21"/>
      <c r="N23" s="21"/>
      <c r="O23" s="47"/>
    </row>
    <row r="24" spans="1:15" ht="15.75" x14ac:dyDescent="0.25">
      <c r="A24" s="64"/>
      <c r="B24" s="40" t="s">
        <v>31</v>
      </c>
      <c r="C24" s="37" t="s">
        <v>12</v>
      </c>
      <c r="D24" s="35">
        <v>130</v>
      </c>
      <c r="E24" s="35"/>
      <c r="F24" s="15"/>
      <c r="G24" s="15"/>
      <c r="H24" s="15"/>
      <c r="I24" s="21"/>
      <c r="J24" s="21"/>
      <c r="K24" s="21"/>
      <c r="L24" s="15"/>
      <c r="M24" s="21"/>
      <c r="N24" s="21"/>
      <c r="O24" s="47"/>
    </row>
    <row r="25" spans="1:15" ht="15.75" x14ac:dyDescent="0.25">
      <c r="A25" s="64"/>
      <c r="B25" s="40" t="s">
        <v>26</v>
      </c>
      <c r="C25" s="37" t="s">
        <v>12</v>
      </c>
      <c r="D25" s="35">
        <v>3</v>
      </c>
      <c r="E25" s="35"/>
      <c r="F25" s="15"/>
      <c r="G25" s="15"/>
      <c r="H25" s="15"/>
      <c r="I25" s="21"/>
      <c r="J25" s="21"/>
      <c r="K25" s="21"/>
      <c r="L25" s="15"/>
      <c r="M25" s="21"/>
      <c r="N25" s="21"/>
      <c r="O25" s="47"/>
    </row>
    <row r="26" spans="1:15" ht="15.75" x14ac:dyDescent="0.25">
      <c r="A26" s="64"/>
      <c r="B26" s="40" t="s">
        <v>31</v>
      </c>
      <c r="C26" s="17" t="s">
        <v>13</v>
      </c>
      <c r="D26" s="35">
        <v>14</v>
      </c>
      <c r="E26" s="35">
        <v>23</v>
      </c>
      <c r="F26" s="15"/>
      <c r="G26" s="15"/>
      <c r="H26" s="15"/>
      <c r="I26" s="15"/>
      <c r="J26" s="15"/>
      <c r="K26" s="15"/>
      <c r="L26" s="15"/>
      <c r="M26" s="21"/>
      <c r="N26" s="21"/>
      <c r="O26" s="47"/>
    </row>
    <row r="27" spans="1:15" ht="15.75" x14ac:dyDescent="0.25">
      <c r="A27" s="64"/>
      <c r="B27" s="40" t="s">
        <v>26</v>
      </c>
      <c r="C27" s="17" t="s">
        <v>13</v>
      </c>
      <c r="D27" s="35">
        <v>8</v>
      </c>
      <c r="E27" s="35">
        <v>13</v>
      </c>
      <c r="F27" s="15"/>
      <c r="G27" s="15"/>
      <c r="H27" s="15"/>
      <c r="I27" s="21"/>
      <c r="J27" s="21"/>
      <c r="K27" s="21"/>
      <c r="L27" s="15"/>
      <c r="M27" s="21"/>
      <c r="N27" s="21"/>
      <c r="O27" s="47"/>
    </row>
    <row r="28" spans="1:15" ht="15.75" x14ac:dyDescent="0.25">
      <c r="A28" s="64"/>
      <c r="B28" s="40" t="s">
        <v>31</v>
      </c>
      <c r="C28" s="17" t="s">
        <v>29</v>
      </c>
      <c r="D28" s="35">
        <v>88</v>
      </c>
      <c r="E28" s="35">
        <v>147</v>
      </c>
      <c r="F28" s="15"/>
      <c r="G28" s="15"/>
      <c r="H28" s="15"/>
      <c r="I28" s="15"/>
      <c r="J28" s="15"/>
      <c r="K28" s="15"/>
      <c r="L28" s="15"/>
      <c r="M28" s="21"/>
      <c r="N28" s="21"/>
      <c r="O28" s="47"/>
    </row>
    <row r="29" spans="1:15" ht="15.75" x14ac:dyDescent="0.25">
      <c r="A29" s="64"/>
      <c r="B29" s="40" t="s">
        <v>31</v>
      </c>
      <c r="C29" s="37" t="s">
        <v>30</v>
      </c>
      <c r="D29" s="36">
        <v>16</v>
      </c>
      <c r="E29" s="36"/>
      <c r="F29" s="15"/>
      <c r="G29" s="15"/>
      <c r="H29" s="15"/>
      <c r="I29" s="21"/>
      <c r="J29" s="21"/>
      <c r="K29" s="21"/>
      <c r="L29" s="15"/>
      <c r="M29" s="21"/>
      <c r="N29" s="21"/>
      <c r="O29" s="47"/>
    </row>
    <row r="30" spans="1:15" ht="15.75" x14ac:dyDescent="0.25">
      <c r="A30" s="64"/>
      <c r="B30" s="40" t="s">
        <v>31</v>
      </c>
      <c r="C30" s="37" t="s">
        <v>10</v>
      </c>
      <c r="D30" s="36">
        <v>90</v>
      </c>
      <c r="E30" s="36">
        <v>164</v>
      </c>
      <c r="F30" s="15"/>
      <c r="G30" s="15"/>
      <c r="H30" s="15"/>
      <c r="I30" s="34"/>
      <c r="J30" s="34"/>
      <c r="K30" s="34"/>
      <c r="L30" s="15"/>
      <c r="M30" s="21"/>
      <c r="N30" s="21"/>
      <c r="O30" s="47"/>
    </row>
    <row r="31" spans="1:15" ht="15.75" x14ac:dyDescent="0.25">
      <c r="A31" s="64"/>
      <c r="B31" s="40" t="s">
        <v>26</v>
      </c>
      <c r="C31" s="37" t="s">
        <v>10</v>
      </c>
      <c r="D31" s="36">
        <v>55</v>
      </c>
      <c r="E31" s="36">
        <v>100</v>
      </c>
      <c r="F31" s="15"/>
      <c r="G31" s="15"/>
      <c r="H31" s="15"/>
      <c r="I31" s="34"/>
      <c r="J31" s="34"/>
      <c r="K31" s="34"/>
      <c r="L31" s="15"/>
      <c r="M31" s="21"/>
      <c r="N31" s="21"/>
      <c r="O31" s="47"/>
    </row>
    <row r="32" spans="1:15" ht="15.75" x14ac:dyDescent="0.25">
      <c r="A32" s="64"/>
      <c r="B32" s="40" t="s">
        <v>32</v>
      </c>
      <c r="C32" s="37" t="s">
        <v>10</v>
      </c>
      <c r="D32" s="36">
        <v>17</v>
      </c>
      <c r="E32" s="36">
        <v>31</v>
      </c>
      <c r="F32" s="15"/>
      <c r="G32" s="15"/>
      <c r="H32" s="15"/>
      <c r="I32" s="34"/>
      <c r="J32" s="34"/>
      <c r="K32" s="34"/>
      <c r="L32" s="15"/>
      <c r="M32" s="21"/>
      <c r="N32" s="21"/>
      <c r="O32" s="47"/>
    </row>
    <row r="33" spans="1:15" ht="15.75" x14ac:dyDescent="0.25">
      <c r="A33" s="64"/>
      <c r="B33" s="40" t="s">
        <v>38</v>
      </c>
      <c r="C33" s="37" t="s">
        <v>10</v>
      </c>
      <c r="D33" s="36">
        <v>3</v>
      </c>
      <c r="E33" s="36">
        <v>5</v>
      </c>
      <c r="F33" s="15"/>
      <c r="G33" s="15"/>
      <c r="H33" s="15"/>
      <c r="I33" s="34"/>
      <c r="J33" s="34"/>
      <c r="K33" s="34"/>
      <c r="L33" s="15"/>
      <c r="M33" s="21"/>
      <c r="N33" s="21"/>
      <c r="O33" s="47"/>
    </row>
    <row r="34" spans="1:15" ht="15.75" x14ac:dyDescent="0.25">
      <c r="A34" s="64"/>
      <c r="B34" s="40" t="s">
        <v>39</v>
      </c>
      <c r="C34" s="37" t="s">
        <v>10</v>
      </c>
      <c r="D34" s="36">
        <v>26</v>
      </c>
      <c r="E34" s="36">
        <v>47</v>
      </c>
      <c r="F34" s="15"/>
      <c r="G34" s="15"/>
      <c r="H34" s="15"/>
      <c r="I34" s="34"/>
      <c r="J34" s="34"/>
      <c r="K34" s="34"/>
      <c r="L34" s="15"/>
      <c r="M34" s="21"/>
      <c r="N34" s="21"/>
      <c r="O34" s="47"/>
    </row>
    <row r="35" spans="1:15" ht="15.75" x14ac:dyDescent="0.25">
      <c r="A35" s="65"/>
      <c r="B35" s="40" t="s">
        <v>27</v>
      </c>
      <c r="C35" s="37" t="s">
        <v>10</v>
      </c>
      <c r="D35" s="36">
        <v>21</v>
      </c>
      <c r="E35" s="36">
        <v>38</v>
      </c>
      <c r="F35" s="15"/>
      <c r="G35" s="15"/>
      <c r="H35" s="15"/>
      <c r="I35" s="34"/>
      <c r="J35" s="34"/>
      <c r="K35" s="34"/>
      <c r="L35" s="15"/>
      <c r="M35" s="21"/>
      <c r="N35" s="21"/>
      <c r="O35" s="47"/>
    </row>
    <row r="36" spans="1:15" ht="15.75" x14ac:dyDescent="0.25">
      <c r="A36" s="38"/>
      <c r="B36" s="7"/>
      <c r="C36" s="7" t="s">
        <v>11</v>
      </c>
      <c r="D36" s="8">
        <f>SUM(D23:D35)</f>
        <v>498</v>
      </c>
      <c r="E36" s="8">
        <f>SUM(E23:E35)</f>
        <v>568</v>
      </c>
      <c r="F36" s="9"/>
      <c r="G36" s="9"/>
      <c r="H36" s="9"/>
      <c r="I36" s="44"/>
      <c r="J36" s="10">
        <f>SUM(J23:J35)</f>
        <v>0</v>
      </c>
      <c r="K36" s="10">
        <f t="shared" ref="K36:O36" si="1">SUM(K23:K35)</f>
        <v>0</v>
      </c>
      <c r="L36" s="10">
        <f t="shared" si="1"/>
        <v>0</v>
      </c>
      <c r="M36" s="10">
        <f t="shared" si="1"/>
        <v>0</v>
      </c>
      <c r="N36" s="10">
        <f t="shared" si="1"/>
        <v>0</v>
      </c>
      <c r="O36" s="10">
        <f t="shared" si="1"/>
        <v>0</v>
      </c>
    </row>
    <row r="37" spans="1:15" ht="15.75" x14ac:dyDescent="0.25">
      <c r="A37" s="60" t="s">
        <v>40</v>
      </c>
      <c r="B37" s="16" t="s">
        <v>31</v>
      </c>
      <c r="C37" s="37" t="s">
        <v>28</v>
      </c>
      <c r="D37" s="19">
        <v>3</v>
      </c>
      <c r="E37" s="20"/>
      <c r="F37" s="21"/>
      <c r="G37" s="21"/>
      <c r="H37" s="21"/>
      <c r="I37" s="21"/>
      <c r="J37" s="21"/>
      <c r="K37" s="21"/>
      <c r="L37" s="21"/>
      <c r="M37" s="21"/>
      <c r="N37" s="21"/>
      <c r="O37" s="47"/>
    </row>
    <row r="38" spans="1:15" ht="15.75" x14ac:dyDescent="0.25">
      <c r="A38" s="61"/>
      <c r="B38" s="16" t="s">
        <v>31</v>
      </c>
      <c r="C38" s="37" t="s">
        <v>12</v>
      </c>
      <c r="D38" s="4">
        <v>20</v>
      </c>
      <c r="E38" s="5"/>
      <c r="F38" s="15"/>
      <c r="G38" s="15"/>
      <c r="H38" s="15"/>
      <c r="I38" s="21"/>
      <c r="J38" s="21"/>
      <c r="K38" s="21"/>
      <c r="L38" s="15"/>
      <c r="M38" s="21"/>
      <c r="N38" s="21"/>
      <c r="O38" s="47"/>
    </row>
    <row r="39" spans="1:15" ht="15.75" x14ac:dyDescent="0.25">
      <c r="A39" s="61"/>
      <c r="B39" s="16" t="s">
        <v>26</v>
      </c>
      <c r="C39" s="37" t="s">
        <v>12</v>
      </c>
      <c r="D39" s="4">
        <v>6</v>
      </c>
      <c r="E39" s="5"/>
      <c r="F39" s="15"/>
      <c r="G39" s="15"/>
      <c r="H39" s="15"/>
      <c r="I39" s="21"/>
      <c r="J39" s="21"/>
      <c r="K39" s="21"/>
      <c r="L39" s="15"/>
      <c r="M39" s="21"/>
      <c r="N39" s="21"/>
      <c r="O39" s="47"/>
    </row>
    <row r="40" spans="1:15" ht="15.75" x14ac:dyDescent="0.25">
      <c r="A40" s="61"/>
      <c r="B40" s="16" t="s">
        <v>31</v>
      </c>
      <c r="C40" s="37" t="s">
        <v>13</v>
      </c>
      <c r="D40" s="4">
        <v>3</v>
      </c>
      <c r="E40" s="5">
        <v>5</v>
      </c>
      <c r="F40" s="14"/>
      <c r="G40" s="14"/>
      <c r="H40" s="15"/>
      <c r="I40" s="34"/>
      <c r="J40" s="34"/>
      <c r="K40" s="34"/>
      <c r="L40" s="15"/>
      <c r="M40" s="21"/>
      <c r="N40" s="21"/>
      <c r="O40" s="47"/>
    </row>
    <row r="41" spans="1:15" ht="15.75" x14ac:dyDescent="0.25">
      <c r="A41" s="61"/>
      <c r="B41" s="16" t="s">
        <v>26</v>
      </c>
      <c r="C41" s="37" t="s">
        <v>13</v>
      </c>
      <c r="D41" s="4">
        <v>9</v>
      </c>
      <c r="E41" s="5">
        <v>15</v>
      </c>
      <c r="F41" s="14"/>
      <c r="G41" s="14"/>
      <c r="H41" s="15"/>
      <c r="I41" s="34"/>
      <c r="J41" s="34"/>
      <c r="K41" s="34"/>
      <c r="L41" s="15"/>
      <c r="M41" s="21"/>
      <c r="N41" s="21"/>
      <c r="O41" s="47"/>
    </row>
    <row r="42" spans="1:15" ht="15.75" x14ac:dyDescent="0.25">
      <c r="A42" s="61"/>
      <c r="B42" s="16" t="s">
        <v>26</v>
      </c>
      <c r="C42" s="17" t="s">
        <v>29</v>
      </c>
      <c r="D42" s="4">
        <v>42</v>
      </c>
      <c r="E42" s="5">
        <v>70</v>
      </c>
      <c r="F42" s="14"/>
      <c r="G42" s="14"/>
      <c r="H42" s="15"/>
      <c r="I42" s="34"/>
      <c r="J42" s="34"/>
      <c r="K42" s="34"/>
      <c r="L42" s="15"/>
      <c r="M42" s="21"/>
      <c r="N42" s="21"/>
      <c r="O42" s="47"/>
    </row>
    <row r="43" spans="1:15" ht="15.75" x14ac:dyDescent="0.25">
      <c r="A43" s="61"/>
      <c r="B43" s="16" t="s">
        <v>26</v>
      </c>
      <c r="C43" s="37" t="s">
        <v>10</v>
      </c>
      <c r="D43" s="4">
        <v>60</v>
      </c>
      <c r="E43" s="5">
        <v>109</v>
      </c>
      <c r="F43" s="14"/>
      <c r="G43" s="14"/>
      <c r="H43" s="15"/>
      <c r="I43" s="34"/>
      <c r="J43" s="34"/>
      <c r="K43" s="34"/>
      <c r="L43" s="15"/>
      <c r="M43" s="21"/>
      <c r="N43" s="21"/>
      <c r="O43" s="47"/>
    </row>
    <row r="44" spans="1:15" ht="15.75" x14ac:dyDescent="0.25">
      <c r="A44" s="61"/>
      <c r="B44" s="16" t="s">
        <v>31</v>
      </c>
      <c r="C44" s="37" t="s">
        <v>10</v>
      </c>
      <c r="D44" s="4">
        <v>26</v>
      </c>
      <c r="E44" s="5">
        <v>47</v>
      </c>
      <c r="F44" s="14"/>
      <c r="G44" s="14"/>
      <c r="H44" s="15"/>
      <c r="I44" s="34"/>
      <c r="J44" s="34"/>
      <c r="K44" s="34"/>
      <c r="L44" s="15"/>
      <c r="M44" s="21"/>
      <c r="N44" s="21"/>
      <c r="O44" s="47"/>
    </row>
    <row r="45" spans="1:15" ht="15.75" x14ac:dyDescent="0.25">
      <c r="A45" s="61"/>
      <c r="B45" s="16" t="s">
        <v>27</v>
      </c>
      <c r="C45" s="37" t="s">
        <v>10</v>
      </c>
      <c r="D45" s="4">
        <v>2</v>
      </c>
      <c r="E45" s="5">
        <v>4</v>
      </c>
      <c r="F45" s="14"/>
      <c r="G45" s="14"/>
      <c r="H45" s="15"/>
      <c r="I45" s="34"/>
      <c r="J45" s="34"/>
      <c r="K45" s="34"/>
      <c r="L45" s="15"/>
      <c r="M45" s="21"/>
      <c r="N45" s="21"/>
      <c r="O45" s="47"/>
    </row>
    <row r="46" spans="1:15" ht="15.75" x14ac:dyDescent="0.25">
      <c r="A46" s="38"/>
      <c r="B46" s="39"/>
      <c r="C46" s="7" t="s">
        <v>11</v>
      </c>
      <c r="D46" s="8">
        <f>SUM(D37:D45)</f>
        <v>171</v>
      </c>
      <c r="E46" s="8">
        <f>SUM(E37:E45)</f>
        <v>250</v>
      </c>
      <c r="F46" s="9"/>
      <c r="G46" s="9"/>
      <c r="H46" s="9"/>
      <c r="I46" s="44"/>
      <c r="J46" s="10">
        <f>SUM(J37:J45)</f>
        <v>0</v>
      </c>
      <c r="K46" s="10">
        <f t="shared" ref="K46:O46" si="2">SUM(K37:K45)</f>
        <v>0</v>
      </c>
      <c r="L46" s="10">
        <f t="shared" si="2"/>
        <v>0</v>
      </c>
      <c r="M46" s="10">
        <f t="shared" si="2"/>
        <v>0</v>
      </c>
      <c r="N46" s="10">
        <f t="shared" si="2"/>
        <v>0</v>
      </c>
      <c r="O46" s="10">
        <f t="shared" si="2"/>
        <v>0</v>
      </c>
    </row>
    <row r="47" spans="1:15" ht="15.75" x14ac:dyDescent="0.25">
      <c r="A47" s="63" t="s">
        <v>41</v>
      </c>
      <c r="B47" s="40" t="s">
        <v>31</v>
      </c>
      <c r="C47" s="37" t="s">
        <v>28</v>
      </c>
      <c r="D47" s="35">
        <v>24</v>
      </c>
      <c r="E47" s="35"/>
      <c r="F47" s="15"/>
      <c r="G47" s="15"/>
      <c r="H47" s="15"/>
      <c r="I47" s="21"/>
      <c r="J47" s="21"/>
      <c r="K47" s="21"/>
      <c r="L47" s="15"/>
      <c r="M47" s="21"/>
      <c r="N47" s="21"/>
      <c r="O47" s="47"/>
    </row>
    <row r="48" spans="1:15" ht="15.75" x14ac:dyDescent="0.25">
      <c r="A48" s="64"/>
      <c r="B48" s="40" t="s">
        <v>32</v>
      </c>
      <c r="C48" s="37" t="s">
        <v>28</v>
      </c>
      <c r="D48" s="35">
        <v>1</v>
      </c>
      <c r="E48" s="35"/>
      <c r="F48" s="15"/>
      <c r="G48" s="15"/>
      <c r="H48" s="15"/>
      <c r="I48" s="21"/>
      <c r="J48" s="21"/>
      <c r="K48" s="21"/>
      <c r="L48" s="15"/>
      <c r="M48" s="21"/>
      <c r="N48" s="21"/>
      <c r="O48" s="47"/>
    </row>
    <row r="49" spans="1:15" ht="15.75" x14ac:dyDescent="0.25">
      <c r="A49" s="64"/>
      <c r="B49" s="40" t="s">
        <v>31</v>
      </c>
      <c r="C49" s="37" t="s">
        <v>12</v>
      </c>
      <c r="D49" s="35">
        <v>92</v>
      </c>
      <c r="E49" s="35"/>
      <c r="F49" s="15"/>
      <c r="G49" s="15"/>
      <c r="H49" s="15"/>
      <c r="I49" s="21"/>
      <c r="J49" s="21"/>
      <c r="K49" s="21"/>
      <c r="L49" s="15"/>
      <c r="M49" s="21"/>
      <c r="N49" s="21"/>
      <c r="O49" s="47"/>
    </row>
    <row r="50" spans="1:15" ht="15.75" x14ac:dyDescent="0.25">
      <c r="A50" s="64"/>
      <c r="B50" s="40" t="s">
        <v>32</v>
      </c>
      <c r="C50" s="37" t="s">
        <v>12</v>
      </c>
      <c r="D50" s="35">
        <v>5</v>
      </c>
      <c r="E50" s="35"/>
      <c r="F50" s="15"/>
      <c r="G50" s="15"/>
      <c r="H50" s="15"/>
      <c r="I50" s="21"/>
      <c r="J50" s="21"/>
      <c r="K50" s="21"/>
      <c r="L50" s="15"/>
      <c r="M50" s="21"/>
      <c r="N50" s="21"/>
      <c r="O50" s="47"/>
    </row>
    <row r="51" spans="1:15" ht="15.75" x14ac:dyDescent="0.25">
      <c r="A51" s="64"/>
      <c r="B51" s="40" t="s">
        <v>26</v>
      </c>
      <c r="C51" s="37" t="s">
        <v>12</v>
      </c>
      <c r="D51" s="35">
        <v>2</v>
      </c>
      <c r="E51" s="35"/>
      <c r="F51" s="15"/>
      <c r="G51" s="15"/>
      <c r="H51" s="15"/>
      <c r="I51" s="21"/>
      <c r="J51" s="21"/>
      <c r="K51" s="21"/>
      <c r="L51" s="15"/>
      <c r="M51" s="21"/>
      <c r="N51" s="21"/>
      <c r="O51" s="47"/>
    </row>
    <row r="52" spans="1:15" ht="15.75" x14ac:dyDescent="0.25">
      <c r="A52" s="64"/>
      <c r="B52" s="40" t="s">
        <v>31</v>
      </c>
      <c r="C52" s="37" t="s">
        <v>13</v>
      </c>
      <c r="D52" s="35">
        <v>9</v>
      </c>
      <c r="E52" s="35">
        <v>15</v>
      </c>
      <c r="F52" s="15"/>
      <c r="G52" s="15"/>
      <c r="H52" s="15"/>
      <c r="I52" s="15"/>
      <c r="J52" s="15"/>
      <c r="K52" s="15"/>
      <c r="L52" s="15"/>
      <c r="M52" s="21"/>
      <c r="N52" s="21"/>
      <c r="O52" s="47"/>
    </row>
    <row r="53" spans="1:15" ht="15.75" x14ac:dyDescent="0.25">
      <c r="A53" s="64"/>
      <c r="B53" s="40" t="s">
        <v>32</v>
      </c>
      <c r="C53" s="37" t="s">
        <v>13</v>
      </c>
      <c r="D53" s="36">
        <v>1</v>
      </c>
      <c r="E53" s="36">
        <v>2</v>
      </c>
      <c r="F53" s="15"/>
      <c r="G53" s="15"/>
      <c r="H53" s="15"/>
      <c r="I53" s="21"/>
      <c r="J53" s="21"/>
      <c r="K53" s="21"/>
      <c r="L53" s="15"/>
      <c r="M53" s="21"/>
      <c r="N53" s="21"/>
      <c r="O53" s="47"/>
    </row>
    <row r="54" spans="1:15" ht="15.75" x14ac:dyDescent="0.25">
      <c r="A54" s="64"/>
      <c r="B54" s="40" t="s">
        <v>26</v>
      </c>
      <c r="C54" s="37" t="s">
        <v>13</v>
      </c>
      <c r="D54" s="36">
        <v>1</v>
      </c>
      <c r="E54" s="36">
        <v>2</v>
      </c>
      <c r="F54" s="15"/>
      <c r="G54" s="15"/>
      <c r="H54" s="15"/>
      <c r="I54" s="34"/>
      <c r="J54" s="34"/>
      <c r="K54" s="34"/>
      <c r="L54" s="15"/>
      <c r="M54" s="21"/>
      <c r="N54" s="21"/>
      <c r="O54" s="47"/>
    </row>
    <row r="55" spans="1:15" ht="15.75" x14ac:dyDescent="0.25">
      <c r="A55" s="64"/>
      <c r="B55" s="40" t="s">
        <v>31</v>
      </c>
      <c r="C55" s="17" t="s">
        <v>29</v>
      </c>
      <c r="D55" s="36">
        <v>68</v>
      </c>
      <c r="E55" s="36">
        <v>124</v>
      </c>
      <c r="F55" s="15"/>
      <c r="G55" s="15"/>
      <c r="H55" s="15"/>
      <c r="I55" s="34"/>
      <c r="J55" s="34"/>
      <c r="K55" s="34"/>
      <c r="L55" s="15"/>
      <c r="M55" s="21"/>
      <c r="N55" s="21"/>
      <c r="O55" s="47"/>
    </row>
    <row r="56" spans="1:15" ht="15.75" x14ac:dyDescent="0.25">
      <c r="A56" s="64"/>
      <c r="B56" s="40" t="s">
        <v>31</v>
      </c>
      <c r="C56" s="37" t="s">
        <v>30</v>
      </c>
      <c r="D56" s="36">
        <v>9</v>
      </c>
      <c r="E56" s="36"/>
      <c r="F56" s="15"/>
      <c r="G56" s="15"/>
      <c r="H56" s="15"/>
      <c r="I56" s="21"/>
      <c r="J56" s="21"/>
      <c r="K56" s="21"/>
      <c r="L56" s="15"/>
      <c r="M56" s="21"/>
      <c r="N56" s="21"/>
      <c r="O56" s="47"/>
    </row>
    <row r="57" spans="1:15" ht="15.75" x14ac:dyDescent="0.25">
      <c r="A57" s="64"/>
      <c r="B57" s="40" t="s">
        <v>31</v>
      </c>
      <c r="C57" s="37" t="s">
        <v>10</v>
      </c>
      <c r="D57" s="36">
        <v>100</v>
      </c>
      <c r="E57" s="36">
        <v>182</v>
      </c>
      <c r="F57" s="15"/>
      <c r="G57" s="15"/>
      <c r="H57" s="15"/>
      <c r="I57" s="34"/>
      <c r="J57" s="34"/>
      <c r="K57" s="34"/>
      <c r="L57" s="15"/>
      <c r="M57" s="21"/>
      <c r="N57" s="21"/>
      <c r="O57" s="47"/>
    </row>
    <row r="58" spans="1:15" ht="15.75" x14ac:dyDescent="0.25">
      <c r="A58" s="64"/>
      <c r="B58" s="40" t="s">
        <v>32</v>
      </c>
      <c r="C58" s="37" t="s">
        <v>10</v>
      </c>
      <c r="D58" s="36">
        <v>11</v>
      </c>
      <c r="E58" s="36">
        <v>20</v>
      </c>
      <c r="F58" s="15"/>
      <c r="G58" s="15"/>
      <c r="H58" s="15"/>
      <c r="I58" s="34"/>
      <c r="J58" s="34"/>
      <c r="K58" s="34"/>
      <c r="L58" s="15"/>
      <c r="M58" s="21"/>
      <c r="N58" s="21"/>
      <c r="O58" s="47"/>
    </row>
    <row r="59" spans="1:15" ht="15.75" x14ac:dyDescent="0.25">
      <c r="A59" s="64"/>
      <c r="B59" s="40" t="s">
        <v>26</v>
      </c>
      <c r="C59" s="37" t="s">
        <v>10</v>
      </c>
      <c r="D59" s="36">
        <v>6</v>
      </c>
      <c r="E59" s="36">
        <v>11</v>
      </c>
      <c r="F59" s="15"/>
      <c r="G59" s="15"/>
      <c r="H59" s="15"/>
      <c r="I59" s="34"/>
      <c r="J59" s="34"/>
      <c r="K59" s="34"/>
      <c r="L59" s="15"/>
      <c r="M59" s="21"/>
      <c r="N59" s="21"/>
      <c r="O59" s="47"/>
    </row>
    <row r="60" spans="1:15" ht="15.75" x14ac:dyDescent="0.25">
      <c r="A60" s="65"/>
      <c r="B60" s="40" t="s">
        <v>27</v>
      </c>
      <c r="C60" s="37" t="s">
        <v>10</v>
      </c>
      <c r="D60" s="36">
        <v>1</v>
      </c>
      <c r="E60" s="36">
        <v>2</v>
      </c>
      <c r="F60" s="15"/>
      <c r="G60" s="15"/>
      <c r="H60" s="15"/>
      <c r="I60" s="34"/>
      <c r="J60" s="34"/>
      <c r="K60" s="34"/>
      <c r="L60" s="15"/>
      <c r="M60" s="21"/>
      <c r="N60" s="21"/>
      <c r="O60" s="47"/>
    </row>
    <row r="61" spans="1:15" ht="15.75" x14ac:dyDescent="0.25">
      <c r="A61" s="38"/>
      <c r="B61" s="7"/>
      <c r="C61" s="7" t="s">
        <v>11</v>
      </c>
      <c r="D61" s="8">
        <f>SUM(D47:D60)</f>
        <v>330</v>
      </c>
      <c r="E61" s="8">
        <f>SUM(E47:E60)</f>
        <v>358</v>
      </c>
      <c r="F61" s="9"/>
      <c r="G61" s="9"/>
      <c r="H61" s="9"/>
      <c r="I61" s="44"/>
      <c r="J61" s="10">
        <f t="shared" ref="J61:O61" si="3">SUM(J47:J60)</f>
        <v>0</v>
      </c>
      <c r="K61" s="10">
        <f t="shared" si="3"/>
        <v>0</v>
      </c>
      <c r="L61" s="10">
        <f t="shared" si="3"/>
        <v>0</v>
      </c>
      <c r="M61" s="10">
        <f t="shared" si="3"/>
        <v>0</v>
      </c>
      <c r="N61" s="10">
        <f t="shared" si="3"/>
        <v>0</v>
      </c>
      <c r="O61" s="10">
        <f t="shared" si="3"/>
        <v>0</v>
      </c>
    </row>
    <row r="62" spans="1:15" ht="15.75" x14ac:dyDescent="0.25">
      <c r="A62" s="63" t="s">
        <v>42</v>
      </c>
      <c r="B62" s="14" t="s">
        <v>31</v>
      </c>
      <c r="C62" s="37" t="s">
        <v>28</v>
      </c>
      <c r="D62" s="36">
        <v>19</v>
      </c>
      <c r="E62" s="36"/>
      <c r="F62" s="14"/>
      <c r="G62" s="14"/>
      <c r="H62" s="14"/>
      <c r="I62" s="45"/>
      <c r="J62" s="21"/>
      <c r="K62" s="46"/>
      <c r="L62" s="34"/>
      <c r="M62" s="46"/>
      <c r="N62" s="21"/>
      <c r="O62" s="47"/>
    </row>
    <row r="63" spans="1:15" ht="15.75" x14ac:dyDescent="0.25">
      <c r="A63" s="64"/>
      <c r="B63" s="14" t="s">
        <v>31</v>
      </c>
      <c r="C63" s="37" t="s">
        <v>12</v>
      </c>
      <c r="D63" s="36">
        <v>171</v>
      </c>
      <c r="E63" s="36"/>
      <c r="F63" s="14"/>
      <c r="G63" s="14"/>
      <c r="H63" s="14"/>
      <c r="I63" s="45"/>
      <c r="J63" s="21"/>
      <c r="K63" s="46"/>
      <c r="L63" s="34"/>
      <c r="M63" s="46"/>
      <c r="N63" s="21"/>
      <c r="O63" s="47"/>
    </row>
    <row r="64" spans="1:15" ht="15.75" x14ac:dyDescent="0.25">
      <c r="A64" s="64"/>
      <c r="B64" s="14" t="s">
        <v>32</v>
      </c>
      <c r="C64" s="37" t="s">
        <v>12</v>
      </c>
      <c r="D64" s="36">
        <v>8</v>
      </c>
      <c r="E64" s="36"/>
      <c r="F64" s="14"/>
      <c r="G64" s="14"/>
      <c r="H64" s="14"/>
      <c r="I64" s="45"/>
      <c r="J64" s="21"/>
      <c r="K64" s="46"/>
      <c r="L64" s="34"/>
      <c r="M64" s="46"/>
      <c r="N64" s="21"/>
      <c r="O64" s="47"/>
    </row>
    <row r="65" spans="1:15" ht="15.75" x14ac:dyDescent="0.25">
      <c r="A65" s="64"/>
      <c r="B65" s="14" t="s">
        <v>31</v>
      </c>
      <c r="C65" s="37" t="s">
        <v>13</v>
      </c>
      <c r="D65" s="36">
        <v>32</v>
      </c>
      <c r="E65" s="36">
        <v>53</v>
      </c>
      <c r="F65" s="14"/>
      <c r="G65" s="14"/>
      <c r="H65" s="15"/>
      <c r="I65" s="34"/>
      <c r="J65" s="34"/>
      <c r="K65" s="34"/>
      <c r="L65" s="15"/>
      <c r="M65" s="21"/>
      <c r="N65" s="21"/>
      <c r="O65" s="47"/>
    </row>
    <row r="66" spans="1:15" ht="15.75" x14ac:dyDescent="0.25">
      <c r="A66" s="64"/>
      <c r="B66" s="14" t="s">
        <v>32</v>
      </c>
      <c r="C66" s="37" t="s">
        <v>13</v>
      </c>
      <c r="D66" s="36">
        <v>3</v>
      </c>
      <c r="E66" s="36">
        <v>5</v>
      </c>
      <c r="F66" s="14"/>
      <c r="G66" s="14"/>
      <c r="H66" s="15"/>
      <c r="I66" s="34"/>
      <c r="J66" s="34"/>
      <c r="K66" s="34"/>
      <c r="L66" s="15"/>
      <c r="M66" s="21"/>
      <c r="N66" s="21"/>
      <c r="O66" s="47"/>
    </row>
    <row r="67" spans="1:15" ht="15.75" x14ac:dyDescent="0.25">
      <c r="A67" s="64"/>
      <c r="B67" s="14" t="s">
        <v>31</v>
      </c>
      <c r="C67" s="17" t="s">
        <v>29</v>
      </c>
      <c r="D67" s="36">
        <v>95</v>
      </c>
      <c r="E67" s="36">
        <v>158</v>
      </c>
      <c r="F67" s="14"/>
      <c r="G67" s="14"/>
      <c r="H67" s="15"/>
      <c r="I67" s="34"/>
      <c r="J67" s="34"/>
      <c r="K67" s="34"/>
      <c r="L67" s="15"/>
      <c r="M67" s="21"/>
      <c r="N67" s="21"/>
      <c r="O67" s="47"/>
    </row>
    <row r="68" spans="1:15" ht="15.75" x14ac:dyDescent="0.25">
      <c r="A68" s="64"/>
      <c r="B68" s="14" t="s">
        <v>31</v>
      </c>
      <c r="C68" s="37" t="s">
        <v>30</v>
      </c>
      <c r="D68" s="36">
        <v>16</v>
      </c>
      <c r="E68" s="36"/>
      <c r="F68" s="14"/>
      <c r="G68" s="14"/>
      <c r="H68" s="14"/>
      <c r="I68" s="45"/>
      <c r="J68" s="21"/>
      <c r="K68" s="46"/>
      <c r="L68" s="34"/>
      <c r="M68" s="46"/>
      <c r="N68" s="21"/>
      <c r="O68" s="47"/>
    </row>
    <row r="69" spans="1:15" ht="15.75" x14ac:dyDescent="0.25">
      <c r="A69" s="64"/>
      <c r="B69" s="14" t="s">
        <v>31</v>
      </c>
      <c r="C69" s="37" t="s">
        <v>10</v>
      </c>
      <c r="D69" s="36">
        <v>100</v>
      </c>
      <c r="E69" s="36">
        <v>182</v>
      </c>
      <c r="F69" s="14"/>
      <c r="G69" s="14"/>
      <c r="H69" s="15"/>
      <c r="I69" s="34"/>
      <c r="J69" s="34"/>
      <c r="K69" s="34"/>
      <c r="L69" s="15"/>
      <c r="M69" s="21"/>
      <c r="N69" s="21"/>
      <c r="O69" s="47"/>
    </row>
    <row r="70" spans="1:15" ht="15.75" x14ac:dyDescent="0.25">
      <c r="A70" s="64"/>
      <c r="B70" s="14" t="s">
        <v>32</v>
      </c>
      <c r="C70" s="37" t="s">
        <v>10</v>
      </c>
      <c r="D70" s="36">
        <v>11</v>
      </c>
      <c r="E70" s="36">
        <v>20</v>
      </c>
      <c r="F70" s="14"/>
      <c r="G70" s="14"/>
      <c r="H70" s="15"/>
      <c r="I70" s="34"/>
      <c r="J70" s="34"/>
      <c r="K70" s="34"/>
      <c r="L70" s="15"/>
      <c r="M70" s="21"/>
      <c r="N70" s="21"/>
      <c r="O70" s="47"/>
    </row>
    <row r="71" spans="1:15" ht="15.75" x14ac:dyDescent="0.25">
      <c r="A71" s="65"/>
      <c r="B71" s="14" t="s">
        <v>26</v>
      </c>
      <c r="C71" s="37" t="s">
        <v>10</v>
      </c>
      <c r="D71" s="36">
        <v>2</v>
      </c>
      <c r="E71" s="36">
        <v>4</v>
      </c>
      <c r="F71" s="14"/>
      <c r="G71" s="14"/>
      <c r="H71" s="15"/>
      <c r="I71" s="34"/>
      <c r="J71" s="34"/>
      <c r="K71" s="34"/>
      <c r="L71" s="15"/>
      <c r="M71" s="21"/>
      <c r="N71" s="21"/>
      <c r="O71" s="47"/>
    </row>
    <row r="72" spans="1:15" ht="15.75" x14ac:dyDescent="0.25">
      <c r="A72" s="41"/>
      <c r="B72" s="42"/>
      <c r="C72" s="7" t="s">
        <v>11</v>
      </c>
      <c r="D72" s="8">
        <f>SUM(D62:D71)</f>
        <v>457</v>
      </c>
      <c r="E72" s="8">
        <f>SUM(E62:E71)</f>
        <v>422</v>
      </c>
      <c r="F72" s="9"/>
      <c r="G72" s="9"/>
      <c r="H72" s="9"/>
      <c r="I72" s="44"/>
      <c r="J72" s="10">
        <f t="shared" ref="J72:O72" si="4">SUM(J62:J71)</f>
        <v>0</v>
      </c>
      <c r="K72" s="10">
        <f t="shared" si="4"/>
        <v>0</v>
      </c>
      <c r="L72" s="10">
        <f t="shared" si="4"/>
        <v>0</v>
      </c>
      <c r="M72" s="10">
        <f t="shared" si="4"/>
        <v>0</v>
      </c>
      <c r="N72" s="10">
        <f t="shared" si="4"/>
        <v>0</v>
      </c>
      <c r="O72" s="10">
        <f t="shared" si="4"/>
        <v>0</v>
      </c>
    </row>
    <row r="73" spans="1:15" ht="15.75" x14ac:dyDescent="0.25">
      <c r="A73" s="11"/>
      <c r="B73" s="58" t="s">
        <v>58</v>
      </c>
      <c r="C73" s="59"/>
      <c r="D73" s="12">
        <f>SUM(+D22+D36+D46+D61+D72)</f>
        <v>1699</v>
      </c>
      <c r="E73" s="12">
        <f>SUM(+E22+E36+E46+E61+E72)</f>
        <v>1886</v>
      </c>
      <c r="F73" s="13"/>
      <c r="G73" s="13"/>
      <c r="H73" s="13"/>
      <c r="I73" s="13"/>
      <c r="J73" s="18">
        <f>SUM(+J22+J36+J46+J61+J72)</f>
        <v>0</v>
      </c>
      <c r="K73" s="18">
        <f t="shared" ref="K73:O73" si="5">SUM(+K22+K36+K46+K61+K72)</f>
        <v>0</v>
      </c>
      <c r="L73" s="18">
        <f t="shared" si="5"/>
        <v>0</v>
      </c>
      <c r="M73" s="18">
        <f t="shared" si="5"/>
        <v>0</v>
      </c>
      <c r="N73" s="18">
        <f t="shared" si="5"/>
        <v>0</v>
      </c>
      <c r="O73" s="18">
        <f t="shared" si="5"/>
        <v>0</v>
      </c>
    </row>
  </sheetData>
  <mergeCells count="9">
    <mergeCell ref="C2:H2"/>
    <mergeCell ref="C3:H3"/>
    <mergeCell ref="C4:E4"/>
    <mergeCell ref="B73:C73"/>
    <mergeCell ref="A6:A21"/>
    <mergeCell ref="A23:A35"/>
    <mergeCell ref="A37:A45"/>
    <mergeCell ref="A47:A60"/>
    <mergeCell ref="A62:A71"/>
  </mergeCells>
  <pageMargins left="0.7" right="0.7" top="0.75" bottom="0.75" header="0.3" footer="0.3"/>
  <pageSetup paperSize="9" scale="41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7"/>
  <sheetViews>
    <sheetView workbookViewId="0">
      <selection activeCell="B11" sqref="B11"/>
    </sheetView>
  </sheetViews>
  <sheetFormatPr defaultRowHeight="15" x14ac:dyDescent="0.25"/>
  <cols>
    <col min="2" max="2" width="23.28515625" customWidth="1"/>
  </cols>
  <sheetData>
    <row r="2" spans="2:7" x14ac:dyDescent="0.25">
      <c r="B2" s="66" t="s">
        <v>59</v>
      </c>
      <c r="C2" s="66"/>
      <c r="D2" s="66"/>
      <c r="E2" s="66"/>
      <c r="F2" s="66"/>
      <c r="G2" s="66"/>
    </row>
    <row r="3" spans="2:7" x14ac:dyDescent="0.25">
      <c r="B3" s="66" t="s">
        <v>16</v>
      </c>
      <c r="C3" s="66"/>
      <c r="D3" s="66"/>
      <c r="E3" s="66"/>
      <c r="F3" s="66"/>
      <c r="G3" s="66"/>
    </row>
    <row r="4" spans="2:7" x14ac:dyDescent="0.25">
      <c r="B4" s="23"/>
      <c r="C4" s="23"/>
      <c r="D4" s="23"/>
      <c r="E4" s="23"/>
      <c r="F4" s="23"/>
      <c r="G4" s="24"/>
    </row>
    <row r="5" spans="2:7" x14ac:dyDescent="0.25">
      <c r="B5" s="23"/>
      <c r="C5" s="23"/>
      <c r="D5" s="23"/>
      <c r="E5" s="23"/>
      <c r="F5" s="23"/>
      <c r="G5" s="24"/>
    </row>
    <row r="6" spans="2:7" x14ac:dyDescent="0.25">
      <c r="B6" s="66" t="s">
        <v>17</v>
      </c>
      <c r="C6" s="66"/>
      <c r="D6" s="66"/>
      <c r="E6" s="66"/>
      <c r="F6" s="66"/>
      <c r="G6" s="66"/>
    </row>
    <row r="7" spans="2:7" ht="15.75" thickBot="1" x14ac:dyDescent="0.3">
      <c r="B7" s="24"/>
      <c r="C7" s="24"/>
      <c r="D7" s="24"/>
      <c r="E7" s="24"/>
      <c r="F7" s="24"/>
      <c r="G7" s="24"/>
    </row>
    <row r="8" spans="2:7" x14ac:dyDescent="0.25">
      <c r="B8" s="67" t="s">
        <v>60</v>
      </c>
      <c r="C8" s="70" t="s">
        <v>33</v>
      </c>
      <c r="D8" s="70"/>
      <c r="E8" s="70"/>
      <c r="F8" s="70"/>
      <c r="G8" s="72" t="s">
        <v>18</v>
      </c>
    </row>
    <row r="9" spans="2:7" x14ac:dyDescent="0.25">
      <c r="B9" s="68"/>
      <c r="C9" s="71"/>
      <c r="D9" s="71"/>
      <c r="E9" s="71"/>
      <c r="F9" s="71"/>
      <c r="G9" s="73"/>
    </row>
    <row r="10" spans="2:7" ht="15.75" thickBot="1" x14ac:dyDescent="0.3">
      <c r="B10" s="69"/>
      <c r="C10" s="25" t="s">
        <v>19</v>
      </c>
      <c r="D10" s="25" t="s">
        <v>20</v>
      </c>
      <c r="E10" s="25" t="s">
        <v>21</v>
      </c>
      <c r="F10" s="25" t="s">
        <v>22</v>
      </c>
      <c r="G10" s="74"/>
    </row>
    <row r="11" spans="2:7" ht="53.25" customHeight="1" x14ac:dyDescent="0.25">
      <c r="B11" s="26" t="s">
        <v>43</v>
      </c>
      <c r="C11" s="27">
        <v>399</v>
      </c>
      <c r="D11" s="27">
        <v>450</v>
      </c>
      <c r="E11" s="27">
        <v>450</v>
      </c>
      <c r="F11" s="27">
        <v>400</v>
      </c>
      <c r="G11" s="28">
        <f>SUM(C11:F11)</f>
        <v>1699</v>
      </c>
    </row>
    <row r="12" spans="2:7" x14ac:dyDescent="0.25">
      <c r="B12" s="29"/>
      <c r="C12" s="30"/>
      <c r="D12" s="30"/>
      <c r="E12" s="30"/>
      <c r="F12" s="30"/>
      <c r="G12" s="28"/>
    </row>
    <row r="13" spans="2:7" x14ac:dyDescent="0.25">
      <c r="B13" s="31" t="s">
        <v>23</v>
      </c>
      <c r="C13" s="29">
        <f>SUM(C11:C12)</f>
        <v>399</v>
      </c>
      <c r="D13" s="29">
        <f>SUM(D11:D12)</f>
        <v>450</v>
      </c>
      <c r="E13" s="29">
        <f>SUM(E11:E12)</f>
        <v>450</v>
      </c>
      <c r="F13" s="29">
        <f>SUM(F11)</f>
        <v>400</v>
      </c>
      <c r="G13" s="29">
        <f>SUM(C13:F13)</f>
        <v>1699</v>
      </c>
    </row>
    <row r="14" spans="2:7" x14ac:dyDescent="0.25">
      <c r="B14" s="24"/>
      <c r="C14" s="24"/>
      <c r="D14" s="24"/>
      <c r="E14" s="24"/>
      <c r="F14" s="24"/>
      <c r="G14" s="24"/>
    </row>
    <row r="17" spans="2:7" ht="15.75" x14ac:dyDescent="0.25">
      <c r="B17" s="32" t="s">
        <v>24</v>
      </c>
      <c r="C17" s="32"/>
      <c r="E17" s="32"/>
      <c r="F17" s="32" t="s">
        <v>25</v>
      </c>
      <c r="G17" s="33"/>
    </row>
  </sheetData>
  <mergeCells count="6">
    <mergeCell ref="B2:G2"/>
    <mergeCell ref="B3:G3"/>
    <mergeCell ref="B6:G6"/>
    <mergeCell ref="B8:B10"/>
    <mergeCell ref="C8:F9"/>
    <mergeCell ref="G8:G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Приложение 1</vt:lpstr>
      <vt:lpstr>Приложение 2</vt:lpstr>
      <vt:lpstr>График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2025-12-02T06:36:14Z</dcterms:modified>
</cp:coreProperties>
</file>