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8A695E89-B9C5-4CFC-B705-98C6E4C59A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6" i="2" l="1"/>
  <c r="H55" i="2"/>
  <c r="H53" i="2"/>
  <c r="L53" i="2" s="1"/>
  <c r="N53" i="2" s="1"/>
  <c r="H52" i="2"/>
  <c r="L52" i="2" s="1"/>
  <c r="N52" i="2" s="1"/>
  <c r="H51" i="2"/>
  <c r="I51" i="2" s="1"/>
  <c r="M51" i="2" s="1"/>
  <c r="F54" i="2"/>
  <c r="G54" i="2" s="1"/>
  <c r="K54" i="2" s="1"/>
  <c r="O54" i="2" s="1"/>
  <c r="F49" i="2"/>
  <c r="F50" i="2"/>
  <c r="G50" i="2" s="1"/>
  <c r="K50" i="2" s="1"/>
  <c r="O50" i="2" s="1"/>
  <c r="F48" i="2"/>
  <c r="G48" i="2" s="1"/>
  <c r="K48" i="2" s="1"/>
  <c r="O48" i="2" s="1"/>
  <c r="H46" i="2"/>
  <c r="H45" i="2"/>
  <c r="H44" i="2"/>
  <c r="H42" i="2"/>
  <c r="H41" i="2"/>
  <c r="F43" i="2"/>
  <c r="G43" i="2" s="1"/>
  <c r="K43" i="2" s="1"/>
  <c r="O43" i="2" s="1"/>
  <c r="F40" i="2"/>
  <c r="G40" i="2" s="1"/>
  <c r="K40" i="2" s="1"/>
  <c r="O40" i="2" s="1"/>
  <c r="F39" i="2"/>
  <c r="F38" i="2"/>
  <c r="G38" i="2" s="1"/>
  <c r="K38" i="2" s="1"/>
  <c r="H36" i="2"/>
  <c r="H35" i="2"/>
  <c r="H31" i="2"/>
  <c r="H34" i="2"/>
  <c r="I34" i="2" s="1"/>
  <c r="M34" i="2" s="1"/>
  <c r="O34" i="2" s="1"/>
  <c r="H33" i="2"/>
  <c r="H32" i="2"/>
  <c r="H30" i="2"/>
  <c r="I30" i="2" s="1"/>
  <c r="M30" i="2" s="1"/>
  <c r="F29" i="2"/>
  <c r="F28" i="2"/>
  <c r="F27" i="2"/>
  <c r="H25" i="2"/>
  <c r="I25" i="2" s="1"/>
  <c r="M25" i="2" s="1"/>
  <c r="O25" i="2" s="1"/>
  <c r="H24" i="2"/>
  <c r="H23" i="2"/>
  <c r="H22" i="2"/>
  <c r="F21" i="2"/>
  <c r="G21" i="2" s="1"/>
  <c r="K21" i="2" s="1"/>
  <c r="H19" i="2"/>
  <c r="H18" i="2"/>
  <c r="I18" i="2" s="1"/>
  <c r="M18" i="2" s="1"/>
  <c r="O18" i="2" s="1"/>
  <c r="H17" i="2"/>
  <c r="H15" i="2"/>
  <c r="H16" i="2"/>
  <c r="F14" i="2"/>
  <c r="G14" i="2" s="1"/>
  <c r="K14" i="2" s="1"/>
  <c r="O14" i="2" s="1"/>
  <c r="F13" i="2"/>
  <c r="H11" i="2"/>
  <c r="H10" i="2"/>
  <c r="I10" i="2" s="1"/>
  <c r="M10" i="2" s="1"/>
  <c r="O10" i="2" s="1"/>
  <c r="H8" i="2"/>
  <c r="I8" i="2" s="1"/>
  <c r="M8" i="2" s="1"/>
  <c r="H7" i="2"/>
  <c r="I7" i="2" s="1"/>
  <c r="M7" i="2" s="1"/>
  <c r="O7" i="2" s="1"/>
  <c r="F9" i="2"/>
  <c r="F6" i="2"/>
  <c r="G6" i="2" s="1"/>
  <c r="K6" i="2" s="1"/>
  <c r="O6" i="2" s="1"/>
  <c r="K58" i="3"/>
  <c r="L58" i="3"/>
  <c r="M58" i="3"/>
  <c r="N58" i="3"/>
  <c r="O58" i="3"/>
  <c r="K57" i="3"/>
  <c r="L57" i="3"/>
  <c r="M57" i="3"/>
  <c r="N57" i="3"/>
  <c r="O57" i="3"/>
  <c r="K47" i="3"/>
  <c r="L47" i="3"/>
  <c r="M47" i="3"/>
  <c r="N47" i="3"/>
  <c r="O47" i="3"/>
  <c r="K37" i="3"/>
  <c r="L37" i="3"/>
  <c r="M37" i="3"/>
  <c r="N37" i="3"/>
  <c r="O37" i="3"/>
  <c r="K26" i="3"/>
  <c r="L26" i="3"/>
  <c r="M26" i="3"/>
  <c r="N26" i="3"/>
  <c r="O26" i="3"/>
  <c r="K20" i="3"/>
  <c r="L20" i="3"/>
  <c r="M20" i="3"/>
  <c r="N20" i="3"/>
  <c r="O20" i="3"/>
  <c r="K12" i="3"/>
  <c r="L12" i="3"/>
  <c r="M12" i="3"/>
  <c r="N12" i="3"/>
  <c r="O12" i="3"/>
  <c r="I56" i="2"/>
  <c r="M56" i="2" s="1"/>
  <c r="O56" i="2" s="1"/>
  <c r="I55" i="2"/>
  <c r="M55" i="2" s="1"/>
  <c r="O55" i="2" s="1"/>
  <c r="I52" i="2"/>
  <c r="M52" i="2" s="1"/>
  <c r="O52" i="2" s="1"/>
  <c r="I46" i="2"/>
  <c r="M46" i="2" s="1"/>
  <c r="O46" i="2" s="1"/>
  <c r="I45" i="2"/>
  <c r="M45" i="2" s="1"/>
  <c r="O45" i="2" s="1"/>
  <c r="I44" i="2"/>
  <c r="M44" i="2" s="1"/>
  <c r="O44" i="2" s="1"/>
  <c r="I42" i="2"/>
  <c r="M42" i="2" s="1"/>
  <c r="O42" i="2" s="1"/>
  <c r="I41" i="2"/>
  <c r="M41" i="2" s="1"/>
  <c r="I36" i="2"/>
  <c r="M36" i="2" s="1"/>
  <c r="O36" i="2" s="1"/>
  <c r="I35" i="2"/>
  <c r="M35" i="2" s="1"/>
  <c r="O35" i="2" s="1"/>
  <c r="I33" i="2"/>
  <c r="M33" i="2" s="1"/>
  <c r="O33" i="2" s="1"/>
  <c r="I32" i="2"/>
  <c r="M32" i="2" s="1"/>
  <c r="O32" i="2" s="1"/>
  <c r="I31" i="2"/>
  <c r="M31" i="2" s="1"/>
  <c r="O31" i="2" s="1"/>
  <c r="I24" i="2"/>
  <c r="M24" i="2" s="1"/>
  <c r="O24" i="2" s="1"/>
  <c r="I23" i="2"/>
  <c r="M23" i="2" s="1"/>
  <c r="O23" i="2" s="1"/>
  <c r="I22" i="2"/>
  <c r="M22" i="2" s="1"/>
  <c r="I19" i="2"/>
  <c r="M19" i="2" s="1"/>
  <c r="O19" i="2" s="1"/>
  <c r="I17" i="2"/>
  <c r="M17" i="2" s="1"/>
  <c r="O17" i="2" s="1"/>
  <c r="I16" i="2"/>
  <c r="M16" i="2" s="1"/>
  <c r="O16" i="2" s="1"/>
  <c r="I15" i="2"/>
  <c r="M15" i="2" s="1"/>
  <c r="I11" i="2"/>
  <c r="M11" i="2" s="1"/>
  <c r="O11" i="2" s="1"/>
  <c r="G49" i="2"/>
  <c r="K49" i="2" s="1"/>
  <c r="O49" i="2" s="1"/>
  <c r="G39" i="2"/>
  <c r="K39" i="2" s="1"/>
  <c r="O39" i="2" s="1"/>
  <c r="G29" i="2"/>
  <c r="K29" i="2" s="1"/>
  <c r="O29" i="2" s="1"/>
  <c r="G28" i="2"/>
  <c r="K28" i="2" s="1"/>
  <c r="O28" i="2" s="1"/>
  <c r="G27" i="2"/>
  <c r="K27" i="2" s="1"/>
  <c r="G13" i="2"/>
  <c r="K13" i="2" s="1"/>
  <c r="O13" i="2" s="1"/>
  <c r="G9" i="2"/>
  <c r="K9" i="2" s="1"/>
  <c r="O9" i="2" s="1"/>
  <c r="E58" i="3"/>
  <c r="E57" i="3"/>
  <c r="D57" i="3"/>
  <c r="J57" i="3"/>
  <c r="E47" i="3"/>
  <c r="D47" i="3"/>
  <c r="E37" i="3"/>
  <c r="D37" i="3"/>
  <c r="J37" i="3"/>
  <c r="J26" i="3"/>
  <c r="E26" i="3"/>
  <c r="D26" i="3"/>
  <c r="E20" i="3"/>
  <c r="D20" i="3"/>
  <c r="J20" i="3"/>
  <c r="E12" i="3"/>
  <c r="D12" i="3"/>
  <c r="J12" i="3"/>
  <c r="E57" i="2"/>
  <c r="D57" i="2"/>
  <c r="L56" i="2"/>
  <c r="N56" i="2" s="1"/>
  <c r="L55" i="2"/>
  <c r="N55" i="2" s="1"/>
  <c r="J49" i="2"/>
  <c r="N49" i="2" s="1"/>
  <c r="L51" i="2" l="1"/>
  <c r="N51" i="2" s="1"/>
  <c r="I53" i="2"/>
  <c r="M53" i="2" s="1"/>
  <c r="O53" i="2" s="1"/>
  <c r="J54" i="2"/>
  <c r="N54" i="2" s="1"/>
  <c r="J50" i="2"/>
  <c r="N50" i="2" s="1"/>
  <c r="J48" i="2"/>
  <c r="N48" i="2" s="1"/>
  <c r="M57" i="2"/>
  <c r="O51" i="2"/>
  <c r="O57" i="2"/>
  <c r="K57" i="2"/>
  <c r="O41" i="2"/>
  <c r="M47" i="2"/>
  <c r="K47" i="2"/>
  <c r="O38" i="2"/>
  <c r="O47" i="2" s="1"/>
  <c r="M37" i="2"/>
  <c r="O30" i="2"/>
  <c r="K37" i="2"/>
  <c r="O27" i="2"/>
  <c r="O37" i="2" s="1"/>
  <c r="M26" i="2"/>
  <c r="O22" i="2"/>
  <c r="O21" i="2"/>
  <c r="K26" i="2"/>
  <c r="M20" i="2"/>
  <c r="O15" i="2"/>
  <c r="O20" i="2" s="1"/>
  <c r="K20" i="2"/>
  <c r="K12" i="2"/>
  <c r="O8" i="2"/>
  <c r="M12" i="2"/>
  <c r="O12" i="2"/>
  <c r="D58" i="3"/>
  <c r="J47" i="3"/>
  <c r="J58" i="3" s="1"/>
  <c r="L57" i="2" l="1"/>
  <c r="N57" i="2"/>
  <c r="J57" i="2"/>
  <c r="O26" i="2"/>
  <c r="K58" i="2"/>
  <c r="M58" i="2"/>
  <c r="O58" i="2"/>
  <c r="E47" i="2"/>
  <c r="D47" i="2"/>
  <c r="L46" i="2"/>
  <c r="N46" i="2" s="1"/>
  <c r="L45" i="2"/>
  <c r="N45" i="2" s="1"/>
  <c r="L44" i="2"/>
  <c r="N44" i="2" s="1"/>
  <c r="J43" i="2"/>
  <c r="N43" i="2" s="1"/>
  <c r="L42" i="2"/>
  <c r="N42" i="2" s="1"/>
  <c r="L41" i="2"/>
  <c r="J40" i="2"/>
  <c r="N40" i="2" s="1"/>
  <c r="J39" i="2"/>
  <c r="N39" i="2" s="1"/>
  <c r="J38" i="2"/>
  <c r="L47" i="2" l="1"/>
  <c r="J47" i="2"/>
  <c r="N38" i="2"/>
  <c r="N41" i="2"/>
  <c r="N47" i="2" l="1"/>
  <c r="E37" i="2"/>
  <c r="D37" i="2"/>
  <c r="L36" i="2"/>
  <c r="N36" i="2" s="1"/>
  <c r="L35" i="2"/>
  <c r="N35" i="2" s="1"/>
  <c r="L34" i="2"/>
  <c r="N34" i="2" s="1"/>
  <c r="L33" i="2"/>
  <c r="N33" i="2" s="1"/>
  <c r="L32" i="2"/>
  <c r="N32" i="2" s="1"/>
  <c r="L31" i="2"/>
  <c r="N31" i="2" s="1"/>
  <c r="L30" i="2"/>
  <c r="J29" i="2"/>
  <c r="N29" i="2" s="1"/>
  <c r="J28" i="2"/>
  <c r="N28" i="2" s="1"/>
  <c r="J27" i="2"/>
  <c r="E26" i="2"/>
  <c r="D26" i="2"/>
  <c r="L25" i="2"/>
  <c r="L24" i="2"/>
  <c r="N24" i="2" s="1"/>
  <c r="L23" i="2"/>
  <c r="N23" i="2" s="1"/>
  <c r="L22" i="2"/>
  <c r="J21" i="2"/>
  <c r="N21" i="2" s="1"/>
  <c r="E20" i="2"/>
  <c r="D20" i="2"/>
  <c r="L19" i="2"/>
  <c r="N19" i="2" s="1"/>
  <c r="L18" i="2"/>
  <c r="N18" i="2" s="1"/>
  <c r="L17" i="2"/>
  <c r="N17" i="2" s="1"/>
  <c r="L16" i="2"/>
  <c r="N16" i="2" s="1"/>
  <c r="L15" i="2"/>
  <c r="J14" i="2"/>
  <c r="N14" i="2" s="1"/>
  <c r="J13" i="2"/>
  <c r="N13" i="2" s="1"/>
  <c r="L37" i="2" l="1"/>
  <c r="N22" i="2"/>
  <c r="L26" i="2"/>
  <c r="N15" i="2"/>
  <c r="N20" i="2" s="1"/>
  <c r="L20" i="2"/>
  <c r="J26" i="2"/>
  <c r="J37" i="2"/>
  <c r="N25" i="2"/>
  <c r="J20" i="2"/>
  <c r="N27" i="2"/>
  <c r="N30" i="2"/>
  <c r="N26" i="2" l="1"/>
  <c r="N37" i="2"/>
  <c r="L11" i="2"/>
  <c r="N11" i="2" s="1"/>
  <c r="L10" i="2"/>
  <c r="N10" i="2" s="1"/>
  <c r="L8" i="2"/>
  <c r="N8" i="2" s="1"/>
  <c r="L7" i="2"/>
  <c r="J9" i="2"/>
  <c r="N9" i="2" s="1"/>
  <c r="J6" i="2"/>
  <c r="N6" i="2" s="1"/>
  <c r="N7" i="2" l="1"/>
  <c r="L12" i="2"/>
  <c r="L58" i="2" s="1"/>
  <c r="N12" i="2"/>
  <c r="N58" i="2" s="1"/>
  <c r="J12" i="2"/>
  <c r="J58" i="2" s="1"/>
  <c r="E12" i="2"/>
  <c r="E58" i="2" s="1"/>
  <c r="D12" i="2"/>
  <c r="D58" i="2" s="1"/>
  <c r="R6" i="2" l="1"/>
  <c r="S6" i="2" s="1"/>
  <c r="P6" i="2"/>
  <c r="Q6" i="2" s="1"/>
  <c r="F13" i="4"/>
  <c r="E13" i="4"/>
  <c r="D13" i="4"/>
  <c r="C13" i="4"/>
  <c r="G11" i="4"/>
  <c r="G13" i="4" l="1"/>
</calcChain>
</file>

<file path=xl/sharedStrings.xml><?xml version="1.0" encoding="utf-8"?>
<sst xmlns="http://schemas.openxmlformats.org/spreadsheetml/2006/main" count="258" uniqueCount="60">
  <si>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</si>
  <si>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</si>
  <si>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</si>
  <si>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</si>
  <si>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</si>
  <si>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</si>
  <si>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</si>
  <si>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</si>
  <si>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</si>
  <si>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</si>
  <si>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</si>
  <si>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</si>
  <si>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</si>
  <si>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</si>
  <si>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</si>
  <si>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</si>
  <si>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</si>
  <si>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</si>
  <si>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</si>
  <si>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</si>
  <si>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</si>
  <si>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</si>
  <si>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</si>
  <si>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</si>
  <si>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</si>
  <si>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</si>
  <si>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Дърва-технологична дървесина</t>
  </si>
  <si>
    <t>ОЗМ</t>
  </si>
  <si>
    <t>цр</t>
  </si>
  <si>
    <t>бл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</si>
  <si>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</si>
  <si>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1-б</t>
  </si>
  <si>
    <t>125-л</t>
  </si>
  <si>
    <t>глд</t>
  </si>
  <si>
    <t>ак</t>
  </si>
  <si>
    <t>126-и</t>
  </si>
  <si>
    <t>126-л</t>
  </si>
  <si>
    <t>Трупи за бичене 30-49 см.</t>
  </si>
  <si>
    <t>26-в</t>
  </si>
  <si>
    <t>гбр</t>
  </si>
  <si>
    <t>27-а</t>
  </si>
  <si>
    <t>Дърва - технологична дървесина</t>
  </si>
  <si>
    <t>1-б; 125-л; 126-и; 126-л; 26-в; 27-а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</si>
  <si>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</si>
  <si>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</si>
  <si>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</si>
  <si>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</si>
  <si>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</si>
  <si>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</si>
  <si>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</si>
  <si>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</si>
  <si>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</si>
  <si>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</si>
  <si>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</si>
  <si>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>Обща цена евробез ДДС/ пл.м3</t>
  </si>
  <si>
    <t xml:space="preserve">Приложение №1 за обект №2-10-26 </t>
  </si>
  <si>
    <t xml:space="preserve">Всичко за Обект №2-10-26 </t>
  </si>
  <si>
    <t xml:space="preserve">Приложение №2 за обект №2-10-26 </t>
  </si>
  <si>
    <t xml:space="preserve">ПРИЛОЖЕНИЕ № 3 ЗА ОБЕКТ №2-10-26 </t>
  </si>
  <si>
    <t xml:space="preserve">Обект № 2-10-26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</si>
</sst>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5" fillId="3" borderId="5" xfId="1" applyFont="1" applyFill="1" applyBorder="1"/>
    <xf numFmtId="1" fontId="5" fillId="3" borderId="5" xfId="1" applyNumberFormat="1" applyFont="1" applyFill="1" applyBorder="1"/>
    <xf numFmtId="0" fontId="3" fillId="3" borderId="4" xfId="1" applyFont="1" applyFill="1" applyBorder="1"/>
    <xf numFmtId="2" fontId="5" fillId="3" borderId="5" xfId="1" applyNumberFormat="1" applyFont="1" applyFill="1" applyBorder="1"/>
    <xf numFmtId="0" fontId="6" fillId="4" borderId="9" xfId="0" applyFont="1" applyFill="1" applyBorder="1"/>
    <xf numFmtId="1" fontId="5" fillId="4" borderId="4" xfId="1" applyNumberFormat="1" applyFont="1" applyFill="1" applyBorder="1" applyAlignment="1">
      <alignment vertical="top"/>
    </xf>
    <xf numFmtId="0" fontId="6" fillId="4" borderId="4" xfId="0" applyFont="1" applyFill="1" applyBorder="1"/>
    <xf numFmtId="2" fontId="3" fillId="0" borderId="4" xfId="1" applyNumberFormat="1" applyFont="1" applyBorder="1"/>
    <xf numFmtId="0" fontId="4" fillId="0" borderId="4" xfId="0" applyFont="1" applyBorder="1" applyAlignment="1">
      <alignment wrapText="1"/>
    </xf>
    <xf numFmtId="2" fontId="5" fillId="4" borderId="4" xfId="1" applyNumberFormat="1" applyFont="1" applyFill="1" applyBorder="1" applyAlignment="1">
      <alignment vertical="top"/>
    </xf>
    <xf numFmtId="2" fontId="3" fillId="0" borderId="7" xfId="1" applyNumberFormat="1" applyFont="1" applyBorder="1"/>
    <xf numFmtId="0" fontId="0" fillId="0" borderId="8" xfId="0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9" fillId="0" borderId="1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4" xfId="0" applyFont="1" applyBorder="1"/>
    <xf numFmtId="0" fontId="12" fillId="0" borderId="0" xfId="0" applyFont="1"/>
    <xf numFmtId="0" fontId="13" fillId="0" borderId="0" xfId="0" applyFont="1"/>
    <xf numFmtId="2" fontId="3" fillId="0" borderId="5" xfId="1" applyNumberFormat="1" applyFont="1" applyBorder="1"/>
    <xf numFmtId="1" fontId="3" fillId="0" borderId="4" xfId="1" applyNumberFormat="1" applyFont="1" applyBorder="1"/>
    <xf numFmtId="1" fontId="3" fillId="0" borderId="5" xfId="1" applyNumberFormat="1" applyFont="1" applyBorder="1"/>
    <xf numFmtId="0" fontId="4" fillId="0" borderId="5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4" fillId="0" borderId="5" xfId="0" applyFont="1" applyBorder="1"/>
    <xf numFmtId="0" fontId="3" fillId="3" borderId="9" xfId="1" applyFont="1" applyFill="1" applyBorder="1" applyAlignment="1">
      <alignment vertical="center" wrapText="1"/>
    </xf>
    <xf numFmtId="0" fontId="4" fillId="0" borderId="4" xfId="0" applyFont="1" applyBorder="1"/>
    <xf numFmtId="0" fontId="3" fillId="0" borderId="19" xfId="1" applyFont="1" applyBorder="1" applyAlignment="1">
      <alignment vertical="top"/>
    </xf>
    <xf numFmtId="1" fontId="3" fillId="0" borderId="19" xfId="1" applyNumberFormat="1" applyFont="1" applyBorder="1" applyAlignment="1">
      <alignment vertical="top"/>
    </xf>
    <xf numFmtId="0" fontId="3" fillId="0" borderId="5" xfId="1" applyFont="1" applyBorder="1" applyAlignment="1">
      <alignment vertical="top"/>
    </xf>
    <xf numFmtId="1" fontId="3" fillId="0" borderId="5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3" fillId="0" borderId="4" xfId="1" applyFont="1" applyBorder="1"/>
    <xf numFmtId="0" fontId="3" fillId="3" borderId="4" xfId="1" applyFont="1" applyFill="1" applyBorder="1" applyAlignment="1">
      <alignment vertical="top"/>
    </xf>
    <xf numFmtId="0" fontId="3" fillId="0" borderId="4" xfId="1" applyFont="1" applyBorder="1" applyAlignment="1">
      <alignment vertical="top"/>
    </xf>
    <xf numFmtId="0" fontId="3" fillId="5" borderId="22" xfId="1" applyFont="1" applyFill="1" applyBorder="1" applyAlignment="1">
      <alignment vertical="center" wrapText="1"/>
    </xf>
    <xf numFmtId="0" fontId="3" fillId="5" borderId="8" xfId="1" applyFont="1" applyFill="1" applyBorder="1" applyAlignment="1">
      <alignment vertical="top"/>
    </xf>
    <xf numFmtId="0" fontId="5" fillId="5" borderId="5" xfId="1" applyFont="1" applyFill="1" applyBorder="1"/>
    <xf numFmtId="1" fontId="5" fillId="5" borderId="5" xfId="1" applyNumberFormat="1" applyFont="1" applyFill="1" applyBorder="1"/>
    <xf numFmtId="0" fontId="3" fillId="5" borderId="4" xfId="1" applyFont="1" applyFill="1" applyBorder="1"/>
    <xf numFmtId="2" fontId="5" fillId="5" borderId="5" xfId="1" applyNumberFormat="1" applyFont="1" applyFill="1" applyBorder="1"/>
    <xf numFmtId="0" fontId="5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5" xfId="1" applyFont="1" applyFill="1" applyBorder="1"/>
    <xf numFmtId="0" fontId="3" fillId="5" borderId="5" xfId="1" applyFont="1" applyFill="1" applyBorder="1"/>
    <xf numFmtId="0" fontId="3" fillId="0" borderId="7" xfId="1" applyFont="1" applyBorder="1"/>
    <xf numFmtId="2" fontId="3" fillId="0" borderId="19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 wrapText="1"/>
    </xf>
    <xf numFmtId="0" fontId="5" fillId="0" borderId="21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 wrapText="1"/>
    </xf>
    <xf numFmtId="0" fontId="5" fillId="4" borderId="8" xfId="1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8" fillId="0" borderId="18" xfId="0" applyNumberFormat="1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7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8"/>
  <sheetViews>
    <sheetView tabSelected="1" topLeftCell="A28" zoomScaleNormal="100" workbookViewId="0">
      <selection activeCell="H55" sqref="H55:H56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1.5703125" customWidth="1"/>
    <col min="8" max="8" width="10" customWidth="1"/>
    <col min="9" max="9" width="12.28515625" customWidth="1"/>
    <col min="10" max="11" width="10.5703125" customWidth="1"/>
    <col min="12" max="13" width="11.28515625" customWidth="1"/>
    <col min="14" max="15" width="12" customWidth="1"/>
    <col min="16" max="17" width="13.28515625" customWidth="1"/>
    <col min="18" max="18" width="12.42578125" customWidth="1"/>
    <col min="19" max="19" width="12.7109375" customWidth="1"/>
  </cols>
  <sheetData>
    <row r="1" spans="1:19" ht="15.75" thickBot="1" x14ac:dyDescent="0.3"/>
    <row r="2" spans="1:19" ht="16.149999999999999" customHeight="1" thickBot="1" x14ac:dyDescent="0.3">
      <c r="C2" s="68" t="s">
        <v>55</v>
      </c>
      <c r="D2" s="69"/>
      <c r="E2" s="69"/>
      <c r="F2" s="69"/>
      <c r="G2" s="69"/>
      <c r="H2" s="70"/>
      <c r="I2" s="50"/>
    </row>
    <row r="3" spans="1:19" ht="16.5" thickBot="1" x14ac:dyDescent="0.3">
      <c r="C3" s="68"/>
      <c r="D3" s="69"/>
      <c r="E3" s="69"/>
      <c r="F3" s="69"/>
      <c r="G3" s="69"/>
      <c r="H3" s="70"/>
      <c r="I3" s="50"/>
    </row>
    <row r="4" spans="1:19" ht="15.75" x14ac:dyDescent="0.25">
      <c r="A4" s="1"/>
      <c r="B4" s="1"/>
      <c r="C4" s="71"/>
      <c r="D4" s="71"/>
      <c r="E4" s="7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43</v>
      </c>
      <c r="H5" s="2" t="s">
        <v>6</v>
      </c>
      <c r="I5" s="2" t="s">
        <v>44</v>
      </c>
      <c r="J5" s="2" t="s">
        <v>7</v>
      </c>
      <c r="K5" s="2" t="s">
        <v>45</v>
      </c>
      <c r="L5" s="2" t="s">
        <v>8</v>
      </c>
      <c r="M5" s="2" t="s">
        <v>46</v>
      </c>
      <c r="N5" s="2" t="s">
        <v>9</v>
      </c>
      <c r="O5" s="2" t="s">
        <v>47</v>
      </c>
      <c r="P5" s="56" t="s">
        <v>48</v>
      </c>
      <c r="Q5" s="15" t="s">
        <v>49</v>
      </c>
      <c r="R5" s="2" t="s">
        <v>50</v>
      </c>
      <c r="S5" s="2" t="s">
        <v>51</v>
      </c>
    </row>
    <row r="6" spans="1:19" ht="15.75" x14ac:dyDescent="0.25">
      <c r="A6" s="59" t="s">
        <v>31</v>
      </c>
      <c r="B6" s="32" t="s">
        <v>28</v>
      </c>
      <c r="C6" s="30" t="s">
        <v>12</v>
      </c>
      <c r="D6" s="28">
        <v>42</v>
      </c>
      <c r="E6" s="28"/>
      <c r="F6" s="11">
        <f>71-(0.1*71)</f>
        <v>63.9</v>
      </c>
      <c r="G6" s="11">
        <f>F6/1.95583</f>
        <v>32.671551208438359</v>
      </c>
      <c r="H6" s="11"/>
      <c r="I6" s="14"/>
      <c r="J6" s="14">
        <f t="shared" ref="J6" si="0">D6*F6</f>
        <v>2683.7999999999997</v>
      </c>
      <c r="K6" s="14">
        <f>D6*G6</f>
        <v>1372.2051507544111</v>
      </c>
      <c r="L6" s="11"/>
      <c r="M6" s="14"/>
      <c r="N6" s="14">
        <f t="shared" ref="N6:N11" si="1">J6+L6</f>
        <v>2683.7999999999997</v>
      </c>
      <c r="O6" s="14">
        <f>K6+M6</f>
        <v>1372.2051507544111</v>
      </c>
      <c r="P6" s="67">
        <f>N58*0.05</f>
        <v>6779.7900000000009</v>
      </c>
      <c r="Q6" s="72">
        <f>P6/1.95583</f>
        <v>3466.4515832153106</v>
      </c>
      <c r="R6" s="57">
        <f>N58*0.01</f>
        <v>1355.9580000000003</v>
      </c>
      <c r="S6" s="57">
        <f>R6/1.95583</f>
        <v>693.29031664306217</v>
      </c>
    </row>
    <row r="7" spans="1:19" ht="15.75" x14ac:dyDescent="0.25">
      <c r="A7" s="59"/>
      <c r="B7" s="32" t="s">
        <v>28</v>
      </c>
      <c r="C7" s="12" t="s">
        <v>13</v>
      </c>
      <c r="D7" s="28">
        <v>30</v>
      </c>
      <c r="E7" s="28">
        <v>50</v>
      </c>
      <c r="F7" s="11"/>
      <c r="G7" s="11"/>
      <c r="H7" s="11">
        <f>40-(0.1*40)</f>
        <v>36</v>
      </c>
      <c r="I7" s="11">
        <f>H7/1.95583</f>
        <v>18.406507723063864</v>
      </c>
      <c r="J7" s="11"/>
      <c r="K7" s="11"/>
      <c r="L7" s="11">
        <f t="shared" ref="L7:L8" si="2">E7*H7</f>
        <v>1800</v>
      </c>
      <c r="M7" s="14">
        <f>E7*I7</f>
        <v>920.32538615319322</v>
      </c>
      <c r="N7" s="14">
        <f t="shared" si="1"/>
        <v>1800</v>
      </c>
      <c r="O7" s="14">
        <f t="shared" ref="O7:O56" si="3">K7+M7</f>
        <v>920.32538615319322</v>
      </c>
      <c r="P7" s="67"/>
      <c r="Q7" s="73"/>
      <c r="R7" s="57"/>
      <c r="S7" s="57"/>
    </row>
    <row r="8" spans="1:19" ht="15.75" x14ac:dyDescent="0.25">
      <c r="A8" s="59"/>
      <c r="B8" s="32" t="s">
        <v>28</v>
      </c>
      <c r="C8" s="12" t="s">
        <v>26</v>
      </c>
      <c r="D8" s="28">
        <v>140</v>
      </c>
      <c r="E8" s="28">
        <v>233</v>
      </c>
      <c r="F8" s="11"/>
      <c r="G8" s="11"/>
      <c r="H8" s="11">
        <f>40-(0.1*40)</f>
        <v>36</v>
      </c>
      <c r="I8" s="11">
        <f>H8/1.95583</f>
        <v>18.406507723063864</v>
      </c>
      <c r="J8" s="11"/>
      <c r="K8" s="11"/>
      <c r="L8" s="11">
        <f t="shared" si="2"/>
        <v>8388</v>
      </c>
      <c r="M8" s="14">
        <f>E8*I8</f>
        <v>4288.7162994738801</v>
      </c>
      <c r="N8" s="14">
        <f t="shared" si="1"/>
        <v>8388</v>
      </c>
      <c r="O8" s="14">
        <f t="shared" si="3"/>
        <v>4288.7162994738801</v>
      </c>
      <c r="P8" s="67"/>
      <c r="Q8" s="73"/>
      <c r="R8" s="57"/>
      <c r="S8" s="57"/>
    </row>
    <row r="9" spans="1:19" ht="15.75" x14ac:dyDescent="0.25">
      <c r="A9" s="59"/>
      <c r="B9" s="32" t="s">
        <v>28</v>
      </c>
      <c r="C9" s="30" t="s">
        <v>27</v>
      </c>
      <c r="D9" s="29">
        <v>6</v>
      </c>
      <c r="E9" s="29"/>
      <c r="F9" s="11">
        <f>66-(0.1*66)</f>
        <v>59.4</v>
      </c>
      <c r="G9" s="11">
        <f>F9/1.95583</f>
        <v>30.370737743055379</v>
      </c>
      <c r="H9" s="11"/>
      <c r="I9" s="14"/>
      <c r="J9" s="14">
        <f t="shared" ref="J9" si="4">D9*F9</f>
        <v>356.4</v>
      </c>
      <c r="K9" s="14">
        <f>D9*G9</f>
        <v>182.22442645833229</v>
      </c>
      <c r="L9" s="11"/>
      <c r="M9" s="14"/>
      <c r="N9" s="14">
        <f t="shared" si="1"/>
        <v>356.4</v>
      </c>
      <c r="O9" s="14">
        <f t="shared" si="3"/>
        <v>182.22442645833229</v>
      </c>
      <c r="P9" s="67"/>
      <c r="Q9" s="73"/>
      <c r="R9" s="57"/>
      <c r="S9" s="57"/>
    </row>
    <row r="10" spans="1:19" ht="15.75" x14ac:dyDescent="0.25">
      <c r="A10" s="59"/>
      <c r="B10" s="32" t="s">
        <v>28</v>
      </c>
      <c r="C10" s="30" t="s">
        <v>10</v>
      </c>
      <c r="D10" s="29">
        <v>156</v>
      </c>
      <c r="E10" s="29">
        <v>284</v>
      </c>
      <c r="F10" s="11"/>
      <c r="G10" s="11"/>
      <c r="H10" s="11">
        <f t="shared" ref="H10:H11" si="5">40-(0.1*40)</f>
        <v>36</v>
      </c>
      <c r="I10" s="11">
        <f t="shared" ref="I10:I11" si="6">H10/1.95583</f>
        <v>18.406507723063864</v>
      </c>
      <c r="J10" s="27"/>
      <c r="K10" s="27"/>
      <c r="L10" s="11">
        <f t="shared" ref="L10:L11" si="7">E10*H10</f>
        <v>10224</v>
      </c>
      <c r="M10" s="14">
        <f t="shared" ref="M10:M11" si="8">E10*I10</f>
        <v>5227.4481933501374</v>
      </c>
      <c r="N10" s="14">
        <f t="shared" si="1"/>
        <v>10224</v>
      </c>
      <c r="O10" s="14">
        <f t="shared" si="3"/>
        <v>5227.4481933501374</v>
      </c>
      <c r="P10" s="67"/>
      <c r="Q10" s="73"/>
      <c r="R10" s="57"/>
      <c r="S10" s="57"/>
    </row>
    <row r="11" spans="1:19" ht="15.75" x14ac:dyDescent="0.25">
      <c r="A11" s="59"/>
      <c r="B11" s="32" t="s">
        <v>29</v>
      </c>
      <c r="C11" s="30" t="s">
        <v>10</v>
      </c>
      <c r="D11" s="29">
        <v>53</v>
      </c>
      <c r="E11" s="29">
        <v>96</v>
      </c>
      <c r="F11" s="11"/>
      <c r="G11" s="11"/>
      <c r="H11" s="11">
        <f t="shared" si="5"/>
        <v>36</v>
      </c>
      <c r="I11" s="11">
        <f t="shared" si="6"/>
        <v>18.406507723063864</v>
      </c>
      <c r="J11" s="27"/>
      <c r="K11" s="27"/>
      <c r="L11" s="11">
        <f t="shared" si="7"/>
        <v>3456</v>
      </c>
      <c r="M11" s="14">
        <f t="shared" si="8"/>
        <v>1767.0247414141309</v>
      </c>
      <c r="N11" s="14">
        <f t="shared" si="1"/>
        <v>3456</v>
      </c>
      <c r="O11" s="14">
        <f t="shared" si="3"/>
        <v>1767.0247414141309</v>
      </c>
      <c r="P11" s="67"/>
      <c r="Q11" s="73"/>
      <c r="R11" s="57"/>
      <c r="S11" s="57"/>
    </row>
    <row r="12" spans="1:19" ht="15.75" x14ac:dyDescent="0.25">
      <c r="A12" s="31"/>
      <c r="B12" s="4"/>
      <c r="C12" s="4" t="s">
        <v>11</v>
      </c>
      <c r="D12" s="5">
        <f>SUM(D6:D11)</f>
        <v>427</v>
      </c>
      <c r="E12" s="5">
        <f>SUM(E6:E11)</f>
        <v>663</v>
      </c>
      <c r="F12" s="6"/>
      <c r="G12" s="6"/>
      <c r="H12" s="6"/>
      <c r="I12" s="51"/>
      <c r="J12" s="7">
        <f>SUM(J6:J11)</f>
        <v>3040.2</v>
      </c>
      <c r="K12" s="7">
        <f t="shared" ref="K12:O12" si="9">SUM(K6:K11)</f>
        <v>1554.4295772127434</v>
      </c>
      <c r="L12" s="7">
        <f t="shared" si="9"/>
        <v>23868</v>
      </c>
      <c r="M12" s="7">
        <f t="shared" si="9"/>
        <v>12203.514620391341</v>
      </c>
      <c r="N12" s="7">
        <f t="shared" si="9"/>
        <v>26908.199999999997</v>
      </c>
      <c r="O12" s="7">
        <f t="shared" si="9"/>
        <v>13757.944197604083</v>
      </c>
      <c r="P12" s="67"/>
      <c r="Q12" s="73"/>
      <c r="R12" s="57"/>
      <c r="S12" s="57"/>
    </row>
    <row r="13" spans="1:19" ht="15.75" x14ac:dyDescent="0.25">
      <c r="A13" s="60" t="s">
        <v>32</v>
      </c>
      <c r="B13" s="34" t="s">
        <v>28</v>
      </c>
      <c r="C13" s="30" t="s">
        <v>12</v>
      </c>
      <c r="D13" s="35">
        <v>1</v>
      </c>
      <c r="E13" s="36"/>
      <c r="F13" s="11">
        <f>71-(0.1*71)</f>
        <v>63.9</v>
      </c>
      <c r="G13" s="11">
        <f t="shared" ref="G13:G14" si="10">F13/1.95583</f>
        <v>32.671551208438359</v>
      </c>
      <c r="H13" s="14"/>
      <c r="I13" s="14"/>
      <c r="J13" s="14">
        <f>D13*F13</f>
        <v>63.9</v>
      </c>
      <c r="K13" s="14">
        <f t="shared" ref="K13:K14" si="11">D13*G13</f>
        <v>32.671551208438359</v>
      </c>
      <c r="L13" s="14"/>
      <c r="M13" s="14"/>
      <c r="N13" s="14">
        <f>J13+L13</f>
        <v>63.9</v>
      </c>
      <c r="O13" s="14">
        <f t="shared" si="3"/>
        <v>32.671551208438359</v>
      </c>
      <c r="P13" s="67"/>
      <c r="Q13" s="73"/>
      <c r="R13" s="57"/>
      <c r="S13" s="57"/>
    </row>
    <row r="14" spans="1:19" ht="15.75" x14ac:dyDescent="0.25">
      <c r="A14" s="61"/>
      <c r="B14" s="34" t="s">
        <v>33</v>
      </c>
      <c r="C14" s="30" t="s">
        <v>12</v>
      </c>
      <c r="D14" s="37">
        <v>1</v>
      </c>
      <c r="E14" s="38"/>
      <c r="F14" s="11">
        <f>66-(0.1*66)</f>
        <v>59.4</v>
      </c>
      <c r="G14" s="11">
        <f t="shared" si="10"/>
        <v>30.370737743055379</v>
      </c>
      <c r="H14" s="11"/>
      <c r="I14" s="14"/>
      <c r="J14" s="14">
        <f>D14*F14</f>
        <v>59.4</v>
      </c>
      <c r="K14" s="14">
        <f t="shared" si="11"/>
        <v>30.370737743055379</v>
      </c>
      <c r="L14" s="11"/>
      <c r="M14" s="14"/>
      <c r="N14" s="14">
        <f t="shared" ref="N14:N36" si="12">J14+L14</f>
        <v>59.4</v>
      </c>
      <c r="O14" s="14">
        <f t="shared" si="3"/>
        <v>30.370737743055379</v>
      </c>
      <c r="P14" s="67"/>
      <c r="Q14" s="73"/>
      <c r="R14" s="57"/>
      <c r="S14" s="57"/>
    </row>
    <row r="15" spans="1:19" ht="15.75" x14ac:dyDescent="0.25">
      <c r="A15" s="61"/>
      <c r="B15" s="34" t="s">
        <v>28</v>
      </c>
      <c r="C15" s="30" t="s">
        <v>13</v>
      </c>
      <c r="D15" s="37">
        <v>7</v>
      </c>
      <c r="E15" s="38">
        <v>12</v>
      </c>
      <c r="F15" s="11"/>
      <c r="G15" s="11"/>
      <c r="H15" s="11">
        <f t="shared" ref="H15" si="13">40-(0.1*40)</f>
        <v>36</v>
      </c>
      <c r="I15" s="11">
        <f t="shared" ref="I15:I19" si="14">H15/1.95583</f>
        <v>18.406507723063864</v>
      </c>
      <c r="J15" s="14"/>
      <c r="K15" s="14"/>
      <c r="L15" s="11">
        <f>E15*H15</f>
        <v>432</v>
      </c>
      <c r="M15" s="14">
        <f t="shared" ref="M15:M19" si="15">E15*I15</f>
        <v>220.87809267676636</v>
      </c>
      <c r="N15" s="14">
        <f t="shared" si="12"/>
        <v>432</v>
      </c>
      <c r="O15" s="14">
        <f t="shared" si="3"/>
        <v>220.87809267676636</v>
      </c>
      <c r="P15" s="67"/>
      <c r="Q15" s="73"/>
      <c r="R15" s="57"/>
      <c r="S15" s="57"/>
    </row>
    <row r="16" spans="1:19" ht="15.75" x14ac:dyDescent="0.25">
      <c r="A16" s="61"/>
      <c r="B16" s="34" t="s">
        <v>33</v>
      </c>
      <c r="C16" s="30" t="s">
        <v>13</v>
      </c>
      <c r="D16" s="37">
        <v>4</v>
      </c>
      <c r="E16" s="39">
        <v>7</v>
      </c>
      <c r="F16" s="11"/>
      <c r="G16" s="11"/>
      <c r="H16" s="11">
        <f>29-(0.1*29)</f>
        <v>26.1</v>
      </c>
      <c r="I16" s="11">
        <f t="shared" si="14"/>
        <v>13.344718099221303</v>
      </c>
      <c r="J16" s="11"/>
      <c r="K16" s="11"/>
      <c r="L16" s="11">
        <f t="shared" ref="L16:L19" si="16">E16*H16</f>
        <v>182.70000000000002</v>
      </c>
      <c r="M16" s="14">
        <f t="shared" si="15"/>
        <v>93.413026694549131</v>
      </c>
      <c r="N16" s="14">
        <f t="shared" si="12"/>
        <v>182.70000000000002</v>
      </c>
      <c r="O16" s="14">
        <f t="shared" si="3"/>
        <v>93.413026694549131</v>
      </c>
      <c r="P16" s="67"/>
      <c r="Q16" s="73"/>
      <c r="R16" s="57"/>
      <c r="S16" s="57"/>
    </row>
    <row r="17" spans="1:19" ht="15.75" x14ac:dyDescent="0.25">
      <c r="A17" s="61"/>
      <c r="B17" s="34" t="s">
        <v>28</v>
      </c>
      <c r="C17" s="30" t="s">
        <v>10</v>
      </c>
      <c r="D17" s="37">
        <v>50</v>
      </c>
      <c r="E17" s="38">
        <v>91</v>
      </c>
      <c r="F17" s="11"/>
      <c r="G17" s="11"/>
      <c r="H17" s="11">
        <f t="shared" ref="H17" si="17">40-(0.1*40)</f>
        <v>36</v>
      </c>
      <c r="I17" s="11">
        <f t="shared" si="14"/>
        <v>18.406507723063864</v>
      </c>
      <c r="J17" s="14"/>
      <c r="K17" s="14"/>
      <c r="L17" s="11">
        <f t="shared" si="16"/>
        <v>3276</v>
      </c>
      <c r="M17" s="14">
        <f t="shared" si="15"/>
        <v>1674.9922027988116</v>
      </c>
      <c r="N17" s="14">
        <f t="shared" si="12"/>
        <v>3276</v>
      </c>
      <c r="O17" s="14">
        <f t="shared" si="3"/>
        <v>1674.9922027988116</v>
      </c>
      <c r="P17" s="67"/>
      <c r="Q17" s="73"/>
      <c r="R17" s="57"/>
      <c r="S17" s="57"/>
    </row>
    <row r="18" spans="1:19" ht="15.75" x14ac:dyDescent="0.25">
      <c r="A18" s="61"/>
      <c r="B18" s="34" t="s">
        <v>33</v>
      </c>
      <c r="C18" s="30" t="s">
        <v>10</v>
      </c>
      <c r="D18" s="37">
        <v>25</v>
      </c>
      <c r="E18" s="38">
        <v>45</v>
      </c>
      <c r="F18" s="40"/>
      <c r="G18" s="40"/>
      <c r="H18" s="11">
        <f t="shared" ref="H18:H19" si="18">29-(0.1*29)</f>
        <v>26.1</v>
      </c>
      <c r="I18" s="11">
        <f t="shared" si="14"/>
        <v>13.344718099221303</v>
      </c>
      <c r="J18" s="27"/>
      <c r="K18" s="27"/>
      <c r="L18" s="11">
        <f t="shared" si="16"/>
        <v>1174.5</v>
      </c>
      <c r="M18" s="14">
        <f t="shared" si="15"/>
        <v>600.51231446495865</v>
      </c>
      <c r="N18" s="14">
        <f t="shared" si="12"/>
        <v>1174.5</v>
      </c>
      <c r="O18" s="14">
        <f t="shared" si="3"/>
        <v>600.51231446495865</v>
      </c>
      <c r="P18" s="67"/>
      <c r="Q18" s="73"/>
      <c r="R18" s="57"/>
      <c r="S18" s="57"/>
    </row>
    <row r="19" spans="1:19" ht="15.75" x14ac:dyDescent="0.25">
      <c r="A19" s="61"/>
      <c r="B19" s="34" t="s">
        <v>34</v>
      </c>
      <c r="C19" s="30" t="s">
        <v>10</v>
      </c>
      <c r="D19" s="37">
        <v>15</v>
      </c>
      <c r="E19" s="38">
        <v>27</v>
      </c>
      <c r="F19" s="40"/>
      <c r="G19" s="40"/>
      <c r="H19" s="11">
        <f t="shared" si="18"/>
        <v>26.1</v>
      </c>
      <c r="I19" s="11">
        <f t="shared" si="14"/>
        <v>13.344718099221303</v>
      </c>
      <c r="J19" s="27"/>
      <c r="K19" s="27"/>
      <c r="L19" s="11">
        <f t="shared" si="16"/>
        <v>704.7</v>
      </c>
      <c r="M19" s="14">
        <f t="shared" si="15"/>
        <v>360.3073886789752</v>
      </c>
      <c r="N19" s="14">
        <f t="shared" si="12"/>
        <v>704.7</v>
      </c>
      <c r="O19" s="14">
        <f t="shared" si="3"/>
        <v>360.3073886789752</v>
      </c>
      <c r="P19" s="67"/>
      <c r="Q19" s="73"/>
      <c r="R19" s="57"/>
      <c r="S19" s="57"/>
    </row>
    <row r="20" spans="1:19" ht="15.75" x14ac:dyDescent="0.25">
      <c r="A20" s="31"/>
      <c r="B20" s="41"/>
      <c r="C20" s="4" t="s">
        <v>11</v>
      </c>
      <c r="D20" s="5">
        <f>SUM(D13:D19)</f>
        <v>103</v>
      </c>
      <c r="E20" s="5">
        <f>SUM(E13:E19)</f>
        <v>182</v>
      </c>
      <c r="F20" s="6"/>
      <c r="G20" s="6"/>
      <c r="H20" s="6"/>
      <c r="I20" s="51"/>
      <c r="J20" s="7">
        <f>SUM(J13:J19)</f>
        <v>123.3</v>
      </c>
      <c r="K20" s="7">
        <f t="shared" ref="K20:O20" si="19">SUM(K13:K19)</f>
        <v>63.042288951493738</v>
      </c>
      <c r="L20" s="7">
        <f t="shared" si="19"/>
        <v>5769.9</v>
      </c>
      <c r="M20" s="7">
        <f t="shared" si="19"/>
        <v>2950.1030253140611</v>
      </c>
      <c r="N20" s="7">
        <f t="shared" si="19"/>
        <v>5893.2</v>
      </c>
      <c r="O20" s="7">
        <f t="shared" si="19"/>
        <v>3013.1453142655546</v>
      </c>
      <c r="P20" s="67"/>
      <c r="Q20" s="73"/>
      <c r="R20" s="57"/>
      <c r="S20" s="57"/>
    </row>
    <row r="21" spans="1:19" ht="15.75" x14ac:dyDescent="0.25">
      <c r="A21" s="62" t="s">
        <v>35</v>
      </c>
      <c r="B21" s="34" t="s">
        <v>28</v>
      </c>
      <c r="C21" s="30" t="s">
        <v>12</v>
      </c>
      <c r="D21" s="28">
        <v>2</v>
      </c>
      <c r="E21" s="28"/>
      <c r="F21" s="11">
        <f>71-(0.1*71)</f>
        <v>63.9</v>
      </c>
      <c r="G21" s="11">
        <f>F21/1.95583</f>
        <v>32.671551208438359</v>
      </c>
      <c r="H21" s="11"/>
      <c r="I21" s="14"/>
      <c r="J21" s="14">
        <f>D21*F21</f>
        <v>127.8</v>
      </c>
      <c r="K21" s="14">
        <f>D21*G21</f>
        <v>65.343102416876718</v>
      </c>
      <c r="L21" s="11"/>
      <c r="M21" s="14"/>
      <c r="N21" s="14">
        <f t="shared" si="12"/>
        <v>127.8</v>
      </c>
      <c r="O21" s="14">
        <f t="shared" si="3"/>
        <v>65.343102416876718</v>
      </c>
      <c r="P21" s="67"/>
      <c r="Q21" s="73"/>
      <c r="R21" s="57"/>
      <c r="S21" s="57"/>
    </row>
    <row r="22" spans="1:19" ht="15.75" x14ac:dyDescent="0.25">
      <c r="A22" s="62"/>
      <c r="B22" s="34" t="s">
        <v>28</v>
      </c>
      <c r="C22" s="30" t="s">
        <v>13</v>
      </c>
      <c r="D22" s="28">
        <v>4</v>
      </c>
      <c r="E22" s="28">
        <v>7</v>
      </c>
      <c r="F22" s="11"/>
      <c r="G22" s="11"/>
      <c r="H22" s="11">
        <f t="shared" ref="H22:H24" si="20">40-(0.1*40)</f>
        <v>36</v>
      </c>
      <c r="I22" s="11">
        <f t="shared" ref="I22:I25" si="21">H22/1.95583</f>
        <v>18.406507723063864</v>
      </c>
      <c r="J22" s="14"/>
      <c r="K22" s="14"/>
      <c r="L22" s="11">
        <f t="shared" ref="L22:L25" si="22">E22*H22</f>
        <v>252</v>
      </c>
      <c r="M22" s="14">
        <f t="shared" ref="M22:M25" si="23">E22*I22</f>
        <v>128.84555406144705</v>
      </c>
      <c r="N22" s="14">
        <f t="shared" si="12"/>
        <v>252</v>
      </c>
      <c r="O22" s="14">
        <f t="shared" si="3"/>
        <v>128.84555406144705</v>
      </c>
      <c r="P22" s="67"/>
      <c r="Q22" s="73"/>
      <c r="R22" s="57"/>
      <c r="S22" s="57"/>
    </row>
    <row r="23" spans="1:19" ht="15.75" x14ac:dyDescent="0.25">
      <c r="A23" s="62"/>
      <c r="B23" s="34" t="s">
        <v>28</v>
      </c>
      <c r="C23" s="30" t="s">
        <v>10</v>
      </c>
      <c r="D23" s="28">
        <v>26</v>
      </c>
      <c r="E23" s="28">
        <v>47</v>
      </c>
      <c r="F23" s="11"/>
      <c r="G23" s="11"/>
      <c r="H23" s="11">
        <f t="shared" si="20"/>
        <v>36</v>
      </c>
      <c r="I23" s="11">
        <f t="shared" si="21"/>
        <v>18.406507723063864</v>
      </c>
      <c r="J23" s="11"/>
      <c r="K23" s="11"/>
      <c r="L23" s="11">
        <f t="shared" si="22"/>
        <v>1692</v>
      </c>
      <c r="M23" s="14">
        <f t="shared" si="23"/>
        <v>865.10586298400165</v>
      </c>
      <c r="N23" s="14">
        <f t="shared" si="12"/>
        <v>1692</v>
      </c>
      <c r="O23" s="14">
        <f t="shared" si="3"/>
        <v>865.10586298400165</v>
      </c>
      <c r="P23" s="67"/>
      <c r="Q23" s="73"/>
      <c r="R23" s="57"/>
      <c r="S23" s="57"/>
    </row>
    <row r="24" spans="1:19" ht="15.75" x14ac:dyDescent="0.25">
      <c r="A24" s="62"/>
      <c r="B24" s="34" t="s">
        <v>29</v>
      </c>
      <c r="C24" s="30" t="s">
        <v>10</v>
      </c>
      <c r="D24" s="28">
        <v>2</v>
      </c>
      <c r="E24" s="28">
        <v>4</v>
      </c>
      <c r="F24" s="11"/>
      <c r="G24" s="11"/>
      <c r="H24" s="11">
        <f t="shared" si="20"/>
        <v>36</v>
      </c>
      <c r="I24" s="11">
        <f t="shared" si="21"/>
        <v>18.406507723063864</v>
      </c>
      <c r="J24" s="14"/>
      <c r="K24" s="14"/>
      <c r="L24" s="11">
        <f t="shared" si="22"/>
        <v>144</v>
      </c>
      <c r="M24" s="14">
        <f t="shared" si="23"/>
        <v>73.626030892255457</v>
      </c>
      <c r="N24" s="14">
        <f t="shared" si="12"/>
        <v>144</v>
      </c>
      <c r="O24" s="14">
        <f t="shared" si="3"/>
        <v>73.626030892255457</v>
      </c>
      <c r="P24" s="67"/>
      <c r="Q24" s="73"/>
      <c r="R24" s="57"/>
      <c r="S24" s="57"/>
    </row>
    <row r="25" spans="1:19" ht="15.75" x14ac:dyDescent="0.25">
      <c r="A25" s="62"/>
      <c r="B25" s="34" t="s">
        <v>33</v>
      </c>
      <c r="C25" s="30" t="s">
        <v>10</v>
      </c>
      <c r="D25" s="28">
        <v>1</v>
      </c>
      <c r="E25" s="28">
        <v>2</v>
      </c>
      <c r="F25" s="11"/>
      <c r="G25" s="11"/>
      <c r="H25" s="11">
        <f t="shared" ref="H25" si="24">29-(0.1*29)</f>
        <v>26.1</v>
      </c>
      <c r="I25" s="11">
        <f t="shared" si="21"/>
        <v>13.344718099221303</v>
      </c>
      <c r="J25" s="11"/>
      <c r="K25" s="11"/>
      <c r="L25" s="11">
        <f t="shared" si="22"/>
        <v>52.2</v>
      </c>
      <c r="M25" s="14">
        <f t="shared" si="23"/>
        <v>26.689436198442607</v>
      </c>
      <c r="N25" s="14">
        <f t="shared" si="12"/>
        <v>52.2</v>
      </c>
      <c r="O25" s="14">
        <f t="shared" si="3"/>
        <v>26.689436198442607</v>
      </c>
      <c r="P25" s="67"/>
      <c r="Q25" s="73"/>
      <c r="R25" s="57"/>
      <c r="S25" s="57"/>
    </row>
    <row r="26" spans="1:19" ht="15.75" x14ac:dyDescent="0.25">
      <c r="A26" s="31"/>
      <c r="B26" s="4"/>
      <c r="C26" s="4" t="s">
        <v>11</v>
      </c>
      <c r="D26" s="5">
        <f>SUM(D21:D25)</f>
        <v>35</v>
      </c>
      <c r="E26" s="5">
        <f>SUM(E21:E25)</f>
        <v>60</v>
      </c>
      <c r="F26" s="6"/>
      <c r="G26" s="6"/>
      <c r="H26" s="6"/>
      <c r="I26" s="51"/>
      <c r="J26" s="7">
        <f>SUM(J21:J25)</f>
        <v>127.8</v>
      </c>
      <c r="K26" s="7">
        <f t="shared" ref="K26:O26" si="25">SUM(K21:K25)</f>
        <v>65.343102416876718</v>
      </c>
      <c r="L26" s="7">
        <f t="shared" si="25"/>
        <v>2140.1999999999998</v>
      </c>
      <c r="M26" s="7">
        <f t="shared" si="25"/>
        <v>1094.2668841361467</v>
      </c>
      <c r="N26" s="7">
        <f t="shared" si="25"/>
        <v>2268</v>
      </c>
      <c r="O26" s="7">
        <f t="shared" si="25"/>
        <v>1159.6099865530232</v>
      </c>
      <c r="P26" s="67"/>
      <c r="Q26" s="73"/>
      <c r="R26" s="57"/>
      <c r="S26" s="57"/>
    </row>
    <row r="27" spans="1:19" ht="15.75" x14ac:dyDescent="0.25">
      <c r="A27" s="63" t="s">
        <v>36</v>
      </c>
      <c r="B27" s="42" t="s">
        <v>28</v>
      </c>
      <c r="C27" s="30" t="s">
        <v>37</v>
      </c>
      <c r="D27" s="28">
        <v>4</v>
      </c>
      <c r="E27" s="28"/>
      <c r="F27" s="11">
        <f>76-(0.1*76)</f>
        <v>68.400000000000006</v>
      </c>
      <c r="G27" s="11">
        <f t="shared" ref="G27:G29" si="26">F27/1.95583</f>
        <v>34.972364673821346</v>
      </c>
      <c r="H27" s="11"/>
      <c r="I27" s="14"/>
      <c r="J27" s="14">
        <f t="shared" ref="J27:J29" si="27">D27*F27</f>
        <v>273.60000000000002</v>
      </c>
      <c r="K27" s="14">
        <f t="shared" ref="K27:K29" si="28">D27*G27</f>
        <v>139.88945869528538</v>
      </c>
      <c r="L27" s="11"/>
      <c r="M27" s="14"/>
      <c r="N27" s="14">
        <f t="shared" si="12"/>
        <v>273.60000000000002</v>
      </c>
      <c r="O27" s="14">
        <f t="shared" si="3"/>
        <v>139.88945869528538</v>
      </c>
      <c r="P27" s="67"/>
      <c r="Q27" s="73"/>
      <c r="R27" s="57"/>
      <c r="S27" s="57"/>
    </row>
    <row r="28" spans="1:19" ht="15.75" x14ac:dyDescent="0.25">
      <c r="A28" s="62"/>
      <c r="B28" s="42" t="s">
        <v>28</v>
      </c>
      <c r="C28" s="30" t="s">
        <v>12</v>
      </c>
      <c r="D28" s="28">
        <v>48</v>
      </c>
      <c r="E28" s="28"/>
      <c r="F28" s="11">
        <f>71-(0.1*71)</f>
        <v>63.9</v>
      </c>
      <c r="G28" s="11">
        <f t="shared" si="26"/>
        <v>32.671551208438359</v>
      </c>
      <c r="H28" s="11"/>
      <c r="I28" s="14"/>
      <c r="J28" s="14">
        <f t="shared" si="27"/>
        <v>3067.2</v>
      </c>
      <c r="K28" s="14">
        <f t="shared" si="28"/>
        <v>1568.2344580050412</v>
      </c>
      <c r="L28" s="11"/>
      <c r="M28" s="14"/>
      <c r="N28" s="14">
        <f t="shared" si="12"/>
        <v>3067.2</v>
      </c>
      <c r="O28" s="14">
        <f t="shared" si="3"/>
        <v>1568.2344580050412</v>
      </c>
      <c r="P28" s="67"/>
      <c r="Q28" s="73"/>
      <c r="R28" s="57"/>
      <c r="S28" s="57"/>
    </row>
    <row r="29" spans="1:19" ht="15.75" x14ac:dyDescent="0.25">
      <c r="A29" s="62"/>
      <c r="B29" s="42" t="s">
        <v>33</v>
      </c>
      <c r="C29" s="30" t="s">
        <v>12</v>
      </c>
      <c r="D29" s="29">
        <v>9</v>
      </c>
      <c r="E29" s="29"/>
      <c r="F29" s="11">
        <f>66-(0.1*66)</f>
        <v>59.4</v>
      </c>
      <c r="G29" s="11">
        <f t="shared" si="26"/>
        <v>30.370737743055379</v>
      </c>
      <c r="H29" s="11"/>
      <c r="I29" s="14"/>
      <c r="J29" s="14">
        <f t="shared" si="27"/>
        <v>534.6</v>
      </c>
      <c r="K29" s="14">
        <f t="shared" si="28"/>
        <v>273.3366396874984</v>
      </c>
      <c r="L29" s="11"/>
      <c r="M29" s="14"/>
      <c r="N29" s="14">
        <f t="shared" si="12"/>
        <v>534.6</v>
      </c>
      <c r="O29" s="14">
        <f t="shared" si="3"/>
        <v>273.3366396874984</v>
      </c>
      <c r="P29" s="67"/>
      <c r="Q29" s="73"/>
      <c r="R29" s="57"/>
      <c r="S29" s="57"/>
    </row>
    <row r="30" spans="1:19" ht="15.75" x14ac:dyDescent="0.25">
      <c r="A30" s="62"/>
      <c r="B30" s="42" t="s">
        <v>28</v>
      </c>
      <c r="C30" s="30" t="s">
        <v>13</v>
      </c>
      <c r="D30" s="29">
        <v>22</v>
      </c>
      <c r="E30" s="29">
        <v>37</v>
      </c>
      <c r="F30" s="11"/>
      <c r="G30" s="11"/>
      <c r="H30" s="11">
        <f t="shared" ref="H30" si="29">40-(0.1*40)</f>
        <v>36</v>
      </c>
      <c r="I30" s="11">
        <f t="shared" ref="I30:I36" si="30">H30/1.95583</f>
        <v>18.406507723063864</v>
      </c>
      <c r="J30" s="27"/>
      <c r="K30" s="27"/>
      <c r="L30" s="11">
        <f t="shared" ref="L30:L36" si="31">E30*H30</f>
        <v>1332</v>
      </c>
      <c r="M30" s="14">
        <f t="shared" ref="M30:M36" si="32">E30*I30</f>
        <v>681.04078575336302</v>
      </c>
      <c r="N30" s="14">
        <f t="shared" si="12"/>
        <v>1332</v>
      </c>
      <c r="O30" s="14">
        <f t="shared" si="3"/>
        <v>681.04078575336302</v>
      </c>
      <c r="P30" s="67"/>
      <c r="Q30" s="73"/>
      <c r="R30" s="57"/>
      <c r="S30" s="57"/>
    </row>
    <row r="31" spans="1:19" ht="15.75" x14ac:dyDescent="0.25">
      <c r="A31" s="62"/>
      <c r="B31" s="42" t="s">
        <v>33</v>
      </c>
      <c r="C31" s="30" t="s">
        <v>13</v>
      </c>
      <c r="D31" s="29">
        <v>6</v>
      </c>
      <c r="E31" s="29">
        <v>10</v>
      </c>
      <c r="F31" s="11"/>
      <c r="G31" s="11"/>
      <c r="H31" s="11">
        <f t="shared" ref="H31" si="33">29-(0.1*29)</f>
        <v>26.1</v>
      </c>
      <c r="I31" s="11">
        <f t="shared" si="30"/>
        <v>13.344718099221303</v>
      </c>
      <c r="J31" s="27"/>
      <c r="K31" s="27"/>
      <c r="L31" s="11">
        <f t="shared" si="31"/>
        <v>261</v>
      </c>
      <c r="M31" s="14">
        <f t="shared" si="32"/>
        <v>133.44718099221302</v>
      </c>
      <c r="N31" s="14">
        <f t="shared" si="12"/>
        <v>261</v>
      </c>
      <c r="O31" s="14">
        <f t="shared" si="3"/>
        <v>133.44718099221302</v>
      </c>
      <c r="P31" s="67"/>
      <c r="Q31" s="73"/>
      <c r="R31" s="57"/>
      <c r="S31" s="57"/>
    </row>
    <row r="32" spans="1:19" ht="15.75" x14ac:dyDescent="0.25">
      <c r="A32" s="62"/>
      <c r="B32" s="42" t="s">
        <v>28</v>
      </c>
      <c r="C32" s="12" t="s">
        <v>26</v>
      </c>
      <c r="D32" s="29">
        <v>55</v>
      </c>
      <c r="E32" s="29">
        <v>92</v>
      </c>
      <c r="F32" s="11"/>
      <c r="G32" s="11"/>
      <c r="H32" s="11">
        <f t="shared" ref="H32:H34" si="34">40-(0.1*40)</f>
        <v>36</v>
      </c>
      <c r="I32" s="11">
        <f t="shared" si="30"/>
        <v>18.406507723063864</v>
      </c>
      <c r="J32" s="27"/>
      <c r="K32" s="27"/>
      <c r="L32" s="11">
        <f t="shared" si="31"/>
        <v>3312</v>
      </c>
      <c r="M32" s="14">
        <f t="shared" si="32"/>
        <v>1693.3987105218755</v>
      </c>
      <c r="N32" s="14">
        <f t="shared" si="12"/>
        <v>3312</v>
      </c>
      <c r="O32" s="14">
        <f t="shared" si="3"/>
        <v>1693.3987105218755</v>
      </c>
      <c r="P32" s="67"/>
      <c r="Q32" s="73"/>
      <c r="R32" s="57"/>
      <c r="S32" s="57"/>
    </row>
    <row r="33" spans="1:19" ht="15.75" x14ac:dyDescent="0.25">
      <c r="A33" s="62"/>
      <c r="B33" s="42" t="s">
        <v>28</v>
      </c>
      <c r="C33" s="30" t="s">
        <v>10</v>
      </c>
      <c r="D33" s="29">
        <v>60</v>
      </c>
      <c r="E33" s="29">
        <v>109</v>
      </c>
      <c r="F33" s="11"/>
      <c r="G33" s="11"/>
      <c r="H33" s="11">
        <f t="shared" si="34"/>
        <v>36</v>
      </c>
      <c r="I33" s="11">
        <f t="shared" si="30"/>
        <v>18.406507723063864</v>
      </c>
      <c r="J33" s="27"/>
      <c r="K33" s="27"/>
      <c r="L33" s="11">
        <f t="shared" si="31"/>
        <v>3924</v>
      </c>
      <c r="M33" s="14">
        <f t="shared" si="32"/>
        <v>2006.3093418139613</v>
      </c>
      <c r="N33" s="14">
        <f t="shared" si="12"/>
        <v>3924</v>
      </c>
      <c r="O33" s="14">
        <f t="shared" si="3"/>
        <v>2006.3093418139613</v>
      </c>
      <c r="P33" s="67"/>
      <c r="Q33" s="73"/>
      <c r="R33" s="57"/>
      <c r="S33" s="57"/>
    </row>
    <row r="34" spans="1:19" ht="15.75" x14ac:dyDescent="0.25">
      <c r="A34" s="62"/>
      <c r="B34" s="42" t="s">
        <v>29</v>
      </c>
      <c r="C34" s="30" t="s">
        <v>10</v>
      </c>
      <c r="D34" s="29">
        <v>1</v>
      </c>
      <c r="E34" s="29">
        <v>2</v>
      </c>
      <c r="F34" s="11"/>
      <c r="G34" s="11"/>
      <c r="H34" s="11">
        <f t="shared" si="34"/>
        <v>36</v>
      </c>
      <c r="I34" s="11">
        <f t="shared" si="30"/>
        <v>18.406507723063864</v>
      </c>
      <c r="J34" s="27"/>
      <c r="K34" s="27"/>
      <c r="L34" s="11">
        <f t="shared" si="31"/>
        <v>72</v>
      </c>
      <c r="M34" s="14">
        <f t="shared" si="32"/>
        <v>36.813015446127729</v>
      </c>
      <c r="N34" s="14">
        <f t="shared" si="12"/>
        <v>72</v>
      </c>
      <c r="O34" s="14">
        <f t="shared" si="3"/>
        <v>36.813015446127729</v>
      </c>
      <c r="P34" s="67"/>
      <c r="Q34" s="73"/>
      <c r="R34" s="57"/>
      <c r="S34" s="57"/>
    </row>
    <row r="35" spans="1:19" ht="15.75" x14ac:dyDescent="0.25">
      <c r="A35" s="62"/>
      <c r="B35" s="42" t="s">
        <v>33</v>
      </c>
      <c r="C35" s="30" t="s">
        <v>10</v>
      </c>
      <c r="D35" s="29">
        <v>26</v>
      </c>
      <c r="E35" s="29">
        <v>47</v>
      </c>
      <c r="F35" s="11"/>
      <c r="G35" s="11"/>
      <c r="H35" s="11">
        <f t="shared" ref="H35:H36" si="35">29-(0.1*29)</f>
        <v>26.1</v>
      </c>
      <c r="I35" s="11">
        <f t="shared" si="30"/>
        <v>13.344718099221303</v>
      </c>
      <c r="J35" s="27"/>
      <c r="K35" s="27"/>
      <c r="L35" s="11">
        <f t="shared" si="31"/>
        <v>1226.7</v>
      </c>
      <c r="M35" s="14">
        <f t="shared" si="32"/>
        <v>627.2017506634013</v>
      </c>
      <c r="N35" s="14">
        <f t="shared" si="12"/>
        <v>1226.7</v>
      </c>
      <c r="O35" s="14">
        <f t="shared" si="3"/>
        <v>627.2017506634013</v>
      </c>
      <c r="P35" s="67"/>
      <c r="Q35" s="73"/>
      <c r="R35" s="57"/>
      <c r="S35" s="57"/>
    </row>
    <row r="36" spans="1:19" ht="15.75" x14ac:dyDescent="0.25">
      <c r="A36" s="64"/>
      <c r="B36" s="42" t="s">
        <v>34</v>
      </c>
      <c r="C36" s="30" t="s">
        <v>10</v>
      </c>
      <c r="D36" s="29">
        <v>18</v>
      </c>
      <c r="E36" s="29">
        <v>33</v>
      </c>
      <c r="F36" s="11"/>
      <c r="G36" s="11"/>
      <c r="H36" s="11">
        <f t="shared" si="35"/>
        <v>26.1</v>
      </c>
      <c r="I36" s="11">
        <f t="shared" si="30"/>
        <v>13.344718099221303</v>
      </c>
      <c r="J36" s="27"/>
      <c r="K36" s="27"/>
      <c r="L36" s="11">
        <f t="shared" si="31"/>
        <v>861.30000000000007</v>
      </c>
      <c r="M36" s="14">
        <f t="shared" si="32"/>
        <v>440.37569727430304</v>
      </c>
      <c r="N36" s="14">
        <f t="shared" si="12"/>
        <v>861.30000000000007</v>
      </c>
      <c r="O36" s="14">
        <f t="shared" si="3"/>
        <v>440.37569727430304</v>
      </c>
      <c r="P36" s="67"/>
      <c r="Q36" s="73"/>
      <c r="R36" s="57"/>
      <c r="S36" s="57"/>
    </row>
    <row r="37" spans="1:19" ht="15.75" x14ac:dyDescent="0.25">
      <c r="A37" s="43"/>
      <c r="B37" s="44"/>
      <c r="C37" s="45"/>
      <c r="D37" s="46">
        <f>SUM(D27:D36)</f>
        <v>249</v>
      </c>
      <c r="E37" s="46">
        <f>SUM(E27:E36)</f>
        <v>330</v>
      </c>
      <c r="F37" s="47"/>
      <c r="G37" s="47"/>
      <c r="H37" s="47"/>
      <c r="I37" s="52"/>
      <c r="J37" s="48">
        <f>SUM(J27:J36)</f>
        <v>3875.3999999999996</v>
      </c>
      <c r="K37" s="48">
        <f t="shared" ref="K37:O37" si="36">SUM(K27:K36)</f>
        <v>1981.4605563878249</v>
      </c>
      <c r="L37" s="48">
        <f t="shared" si="36"/>
        <v>10989</v>
      </c>
      <c r="M37" s="48">
        <f t="shared" si="36"/>
        <v>5618.5864824652444</v>
      </c>
      <c r="N37" s="48">
        <f t="shared" si="36"/>
        <v>14864.4</v>
      </c>
      <c r="O37" s="48">
        <f t="shared" si="36"/>
        <v>7600.0470388530694</v>
      </c>
      <c r="P37" s="67"/>
      <c r="Q37" s="73"/>
      <c r="R37" s="57"/>
      <c r="S37" s="57"/>
    </row>
    <row r="38" spans="1:19" ht="15.75" x14ac:dyDescent="0.25">
      <c r="A38" s="58" t="s">
        <v>38</v>
      </c>
      <c r="B38" s="40" t="s">
        <v>28</v>
      </c>
      <c r="C38" s="30" t="s">
        <v>37</v>
      </c>
      <c r="D38" s="29">
        <v>92</v>
      </c>
      <c r="E38" s="29"/>
      <c r="F38" s="11">
        <f>76-(0.1*76)</f>
        <v>68.400000000000006</v>
      </c>
      <c r="G38" s="11">
        <f t="shared" ref="G38:G40" si="37">F38/1.95583</f>
        <v>34.972364673821346</v>
      </c>
      <c r="H38" s="40"/>
      <c r="I38" s="53"/>
      <c r="J38" s="14">
        <f>D38*F38</f>
        <v>6292.8</v>
      </c>
      <c r="K38" s="14">
        <f t="shared" ref="K38:K40" si="38">D38*G38</f>
        <v>3217.4575499915636</v>
      </c>
      <c r="L38" s="27"/>
      <c r="M38" s="54"/>
      <c r="N38" s="14">
        <f>J38+L38</f>
        <v>6292.8</v>
      </c>
      <c r="O38" s="14">
        <f t="shared" si="3"/>
        <v>3217.4575499915636</v>
      </c>
      <c r="P38" s="67"/>
      <c r="Q38" s="73"/>
      <c r="R38" s="57"/>
      <c r="S38" s="57"/>
    </row>
    <row r="39" spans="1:19" ht="15.75" x14ac:dyDescent="0.25">
      <c r="A39" s="59"/>
      <c r="B39" s="40" t="s">
        <v>28</v>
      </c>
      <c r="C39" s="30" t="s">
        <v>12</v>
      </c>
      <c r="D39" s="29">
        <v>299</v>
      </c>
      <c r="E39" s="29"/>
      <c r="F39" s="11">
        <f>71-(0.1*71)</f>
        <v>63.9</v>
      </c>
      <c r="G39" s="11">
        <f t="shared" si="37"/>
        <v>32.671551208438359</v>
      </c>
      <c r="H39" s="11"/>
      <c r="I39" s="14"/>
      <c r="J39" s="14">
        <f t="shared" ref="J39:J40" si="39">D39*F39</f>
        <v>19106.099999999999</v>
      </c>
      <c r="K39" s="14">
        <f t="shared" si="38"/>
        <v>9768.7938113230703</v>
      </c>
      <c r="L39" s="11"/>
      <c r="M39" s="14"/>
      <c r="N39" s="14">
        <f t="shared" ref="N39:N46" si="40">J39+L39</f>
        <v>19106.099999999999</v>
      </c>
      <c r="O39" s="14">
        <f t="shared" si="3"/>
        <v>9768.7938113230703</v>
      </c>
      <c r="P39" s="67"/>
      <c r="Q39" s="73"/>
      <c r="R39" s="57"/>
      <c r="S39" s="57"/>
    </row>
    <row r="40" spans="1:19" ht="15.75" x14ac:dyDescent="0.25">
      <c r="A40" s="59"/>
      <c r="B40" s="40" t="s">
        <v>29</v>
      </c>
      <c r="C40" s="30" t="s">
        <v>12</v>
      </c>
      <c r="D40" s="29">
        <v>1</v>
      </c>
      <c r="E40" s="29"/>
      <c r="F40" s="11">
        <f>76-(0.1*76)</f>
        <v>68.400000000000006</v>
      </c>
      <c r="G40" s="11">
        <f t="shared" si="37"/>
        <v>34.972364673821346</v>
      </c>
      <c r="H40" s="11"/>
      <c r="I40" s="14"/>
      <c r="J40" s="14">
        <f t="shared" si="39"/>
        <v>68.400000000000006</v>
      </c>
      <c r="K40" s="14">
        <f t="shared" si="38"/>
        <v>34.972364673821346</v>
      </c>
      <c r="L40" s="11"/>
      <c r="M40" s="14"/>
      <c r="N40" s="14">
        <f t="shared" si="40"/>
        <v>68.400000000000006</v>
      </c>
      <c r="O40" s="14">
        <f t="shared" si="3"/>
        <v>34.972364673821346</v>
      </c>
      <c r="P40" s="67"/>
      <c r="Q40" s="73"/>
      <c r="R40" s="57"/>
      <c r="S40" s="57"/>
    </row>
    <row r="41" spans="1:19" ht="15.75" x14ac:dyDescent="0.25">
      <c r="A41" s="59"/>
      <c r="B41" s="40" t="s">
        <v>28</v>
      </c>
      <c r="C41" s="30" t="s">
        <v>13</v>
      </c>
      <c r="D41" s="29">
        <v>26</v>
      </c>
      <c r="E41" s="29">
        <v>43</v>
      </c>
      <c r="F41" s="11"/>
      <c r="G41" s="11"/>
      <c r="H41" s="11">
        <f t="shared" ref="H41:H42" si="41">40-(0.1*40)</f>
        <v>36</v>
      </c>
      <c r="I41" s="11">
        <f t="shared" ref="I41:I42" si="42">H41/1.95583</f>
        <v>18.406507723063864</v>
      </c>
      <c r="J41" s="27"/>
      <c r="K41" s="27"/>
      <c r="L41" s="11">
        <f>E41*H41</f>
        <v>1548</v>
      </c>
      <c r="M41" s="14">
        <f t="shared" ref="M41:M42" si="43">E41*I41</f>
        <v>791.47983209174618</v>
      </c>
      <c r="N41" s="14">
        <f t="shared" si="40"/>
        <v>1548</v>
      </c>
      <c r="O41" s="14">
        <f t="shared" si="3"/>
        <v>791.47983209174618</v>
      </c>
      <c r="P41" s="67"/>
      <c r="Q41" s="73"/>
      <c r="R41" s="57"/>
      <c r="S41" s="57"/>
    </row>
    <row r="42" spans="1:19" ht="15.75" x14ac:dyDescent="0.25">
      <c r="A42" s="59"/>
      <c r="B42" s="40" t="s">
        <v>28</v>
      </c>
      <c r="C42" s="12" t="s">
        <v>26</v>
      </c>
      <c r="D42" s="29">
        <v>200</v>
      </c>
      <c r="E42" s="29">
        <v>333</v>
      </c>
      <c r="F42" s="11"/>
      <c r="G42" s="11"/>
      <c r="H42" s="11">
        <f t="shared" si="41"/>
        <v>36</v>
      </c>
      <c r="I42" s="11">
        <f t="shared" si="42"/>
        <v>18.406507723063864</v>
      </c>
      <c r="J42" s="27"/>
      <c r="K42" s="27"/>
      <c r="L42" s="11">
        <f>E42*H42</f>
        <v>11988</v>
      </c>
      <c r="M42" s="14">
        <f t="shared" si="43"/>
        <v>6129.367071780267</v>
      </c>
      <c r="N42" s="14">
        <f t="shared" si="40"/>
        <v>11988</v>
      </c>
      <c r="O42" s="14">
        <f t="shared" si="3"/>
        <v>6129.367071780267</v>
      </c>
      <c r="P42" s="67"/>
      <c r="Q42" s="73"/>
      <c r="R42" s="57"/>
      <c r="S42" s="57"/>
    </row>
    <row r="43" spans="1:19" ht="15.75" x14ac:dyDescent="0.25">
      <c r="A43" s="59"/>
      <c r="B43" s="40" t="s">
        <v>28</v>
      </c>
      <c r="C43" s="30" t="s">
        <v>27</v>
      </c>
      <c r="D43" s="29">
        <v>30</v>
      </c>
      <c r="E43" s="29"/>
      <c r="F43" s="11">
        <f>66-(0.1*66)</f>
        <v>59.4</v>
      </c>
      <c r="G43" s="11">
        <f>F43/1.95583</f>
        <v>30.370737743055379</v>
      </c>
      <c r="H43" s="11"/>
      <c r="I43" s="14"/>
      <c r="J43" s="14">
        <f>D43*F43</f>
        <v>1782</v>
      </c>
      <c r="K43" s="14">
        <f>D43*G43</f>
        <v>911.12213229166139</v>
      </c>
      <c r="L43" s="11"/>
      <c r="M43" s="14"/>
      <c r="N43" s="14">
        <f t="shared" si="40"/>
        <v>1782</v>
      </c>
      <c r="O43" s="14">
        <f t="shared" si="3"/>
        <v>911.12213229166139</v>
      </c>
      <c r="P43" s="67"/>
      <c r="Q43" s="73"/>
      <c r="R43" s="57"/>
      <c r="S43" s="57"/>
    </row>
    <row r="44" spans="1:19" ht="15.75" x14ac:dyDescent="0.25">
      <c r="A44" s="59"/>
      <c r="B44" s="40" t="s">
        <v>28</v>
      </c>
      <c r="C44" s="30" t="s">
        <v>10</v>
      </c>
      <c r="D44" s="29">
        <v>246</v>
      </c>
      <c r="E44" s="29">
        <v>447</v>
      </c>
      <c r="F44" s="40"/>
      <c r="G44" s="40"/>
      <c r="H44" s="11">
        <f t="shared" ref="H44:H46" si="44">40-(0.1*40)</f>
        <v>36</v>
      </c>
      <c r="I44" s="11">
        <f t="shared" ref="I44:I46" si="45">H44/1.95583</f>
        <v>18.406507723063864</v>
      </c>
      <c r="J44" s="27"/>
      <c r="K44" s="27"/>
      <c r="L44" s="11">
        <f t="shared" ref="L44:L46" si="46">E44*H44</f>
        <v>16092</v>
      </c>
      <c r="M44" s="14">
        <f t="shared" ref="M44:M46" si="47">E44*I44</f>
        <v>8227.7089522095466</v>
      </c>
      <c r="N44" s="14">
        <f t="shared" si="40"/>
        <v>16092</v>
      </c>
      <c r="O44" s="14">
        <f t="shared" si="3"/>
        <v>8227.7089522095466</v>
      </c>
      <c r="P44" s="67"/>
      <c r="Q44" s="73"/>
      <c r="R44" s="57"/>
      <c r="S44" s="57"/>
    </row>
    <row r="45" spans="1:19" ht="15.75" x14ac:dyDescent="0.25">
      <c r="A45" s="59"/>
      <c r="B45" s="40" t="s">
        <v>29</v>
      </c>
      <c r="C45" s="30" t="s">
        <v>10</v>
      </c>
      <c r="D45" s="29">
        <v>10</v>
      </c>
      <c r="E45" s="29">
        <v>18</v>
      </c>
      <c r="F45" s="40"/>
      <c r="G45" s="40"/>
      <c r="H45" s="11">
        <f t="shared" si="44"/>
        <v>36</v>
      </c>
      <c r="I45" s="11">
        <f t="shared" si="45"/>
        <v>18.406507723063864</v>
      </c>
      <c r="J45" s="14"/>
      <c r="K45" s="14"/>
      <c r="L45" s="11">
        <f t="shared" si="46"/>
        <v>648</v>
      </c>
      <c r="M45" s="14">
        <f t="shared" si="47"/>
        <v>331.31713901514956</v>
      </c>
      <c r="N45" s="14">
        <f t="shared" si="40"/>
        <v>648</v>
      </c>
      <c r="O45" s="14">
        <f t="shared" si="3"/>
        <v>331.31713901514956</v>
      </c>
      <c r="P45" s="67"/>
      <c r="Q45" s="73"/>
      <c r="R45" s="57"/>
      <c r="S45" s="57"/>
    </row>
    <row r="46" spans="1:19" ht="15.75" x14ac:dyDescent="0.25">
      <c r="A46" s="59"/>
      <c r="B46" s="40" t="s">
        <v>39</v>
      </c>
      <c r="C46" s="30" t="s">
        <v>10</v>
      </c>
      <c r="D46" s="29">
        <v>4</v>
      </c>
      <c r="E46" s="29">
        <v>7</v>
      </c>
      <c r="F46" s="40"/>
      <c r="G46" s="40"/>
      <c r="H46" s="11">
        <f t="shared" si="44"/>
        <v>36</v>
      </c>
      <c r="I46" s="11">
        <f t="shared" si="45"/>
        <v>18.406507723063864</v>
      </c>
      <c r="J46" s="27"/>
      <c r="K46" s="27"/>
      <c r="L46" s="11">
        <f t="shared" si="46"/>
        <v>252</v>
      </c>
      <c r="M46" s="14">
        <f t="shared" si="47"/>
        <v>128.84555406144705</v>
      </c>
      <c r="N46" s="14">
        <f t="shared" si="40"/>
        <v>252</v>
      </c>
      <c r="O46" s="14">
        <f t="shared" si="3"/>
        <v>128.84555406144705</v>
      </c>
      <c r="P46" s="67"/>
      <c r="Q46" s="73"/>
      <c r="R46" s="57"/>
      <c r="S46" s="57"/>
    </row>
    <row r="47" spans="1:19" ht="15.75" x14ac:dyDescent="0.25">
      <c r="A47" s="33"/>
      <c r="B47" s="49"/>
      <c r="C47" s="4" t="s">
        <v>11</v>
      </c>
      <c r="D47" s="5">
        <f>SUM(D38:D46)</f>
        <v>908</v>
      </c>
      <c r="E47" s="5">
        <f>SUM(E38:E46)</f>
        <v>848</v>
      </c>
      <c r="F47" s="6"/>
      <c r="G47" s="6"/>
      <c r="H47" s="6"/>
      <c r="I47" s="51"/>
      <c r="J47" s="7">
        <f>SUM(J38:J46)</f>
        <v>27249.3</v>
      </c>
      <c r="K47" s="7">
        <f t="shared" ref="K47:O47" si="48">SUM(K38:K46)</f>
        <v>13932.345858280116</v>
      </c>
      <c r="L47" s="7">
        <f t="shared" si="48"/>
        <v>30528</v>
      </c>
      <c r="M47" s="7">
        <f t="shared" si="48"/>
        <v>15608.718549158155</v>
      </c>
      <c r="N47" s="7">
        <f t="shared" si="48"/>
        <v>57777.3</v>
      </c>
      <c r="O47" s="7">
        <f t="shared" si="48"/>
        <v>29541.064407438273</v>
      </c>
      <c r="P47" s="67"/>
      <c r="Q47" s="73"/>
      <c r="R47" s="57"/>
      <c r="S47" s="57"/>
    </row>
    <row r="48" spans="1:19" ht="15.75" x14ac:dyDescent="0.25">
      <c r="A48" s="58" t="s">
        <v>40</v>
      </c>
      <c r="B48" s="40" t="s">
        <v>28</v>
      </c>
      <c r="C48" s="30" t="s">
        <v>37</v>
      </c>
      <c r="D48" s="29">
        <v>88</v>
      </c>
      <c r="E48" s="29"/>
      <c r="F48" s="11">
        <f>76-(0.1*76)</f>
        <v>68.400000000000006</v>
      </c>
      <c r="G48" s="11">
        <f t="shared" ref="G48:G50" si="49">F48/1.95583</f>
        <v>34.972364673821346</v>
      </c>
      <c r="H48" s="40"/>
      <c r="I48" s="53"/>
      <c r="J48" s="14">
        <f>D48*F48</f>
        <v>6019.2000000000007</v>
      </c>
      <c r="K48" s="14">
        <f t="shared" ref="K48:K50" si="50">D48*G48</f>
        <v>3077.5680912962785</v>
      </c>
      <c r="L48" s="27"/>
      <c r="M48" s="54"/>
      <c r="N48" s="14">
        <f>J48+L48</f>
        <v>6019.2000000000007</v>
      </c>
      <c r="O48" s="14">
        <f t="shared" si="3"/>
        <v>3077.5680912962785</v>
      </c>
      <c r="P48" s="67"/>
      <c r="Q48" s="73"/>
      <c r="R48" s="57"/>
      <c r="S48" s="57"/>
    </row>
    <row r="49" spans="1:19" ht="15.75" x14ac:dyDescent="0.25">
      <c r="A49" s="59"/>
      <c r="B49" s="40" t="s">
        <v>28</v>
      </c>
      <c r="C49" s="30" t="s">
        <v>12</v>
      </c>
      <c r="D49" s="29">
        <v>123</v>
      </c>
      <c r="E49" s="29"/>
      <c r="F49" s="11">
        <f>71-(0.1*71)</f>
        <v>63.9</v>
      </c>
      <c r="G49" s="11">
        <f t="shared" si="49"/>
        <v>32.671551208438359</v>
      </c>
      <c r="H49" s="11"/>
      <c r="I49" s="14"/>
      <c r="J49" s="14">
        <f t="shared" ref="J49:J50" si="51">D49*F49</f>
        <v>7859.7</v>
      </c>
      <c r="K49" s="14">
        <f t="shared" si="50"/>
        <v>4018.6007986379182</v>
      </c>
      <c r="L49" s="11"/>
      <c r="M49" s="14"/>
      <c r="N49" s="14">
        <f t="shared" ref="N49:N56" si="52">J49+L49</f>
        <v>7859.7</v>
      </c>
      <c r="O49" s="14">
        <f t="shared" si="3"/>
        <v>4018.6007986379182</v>
      </c>
      <c r="P49" s="67"/>
      <c r="Q49" s="73"/>
      <c r="R49" s="57"/>
      <c r="S49" s="57"/>
    </row>
    <row r="50" spans="1:19" ht="15.75" x14ac:dyDescent="0.25">
      <c r="A50" s="59"/>
      <c r="B50" s="40" t="s">
        <v>29</v>
      </c>
      <c r="C50" s="30" t="s">
        <v>12</v>
      </c>
      <c r="D50" s="29">
        <v>7</v>
      </c>
      <c r="E50" s="29"/>
      <c r="F50" s="11">
        <f>76-(0.1*76)</f>
        <v>68.400000000000006</v>
      </c>
      <c r="G50" s="11">
        <f t="shared" si="49"/>
        <v>34.972364673821346</v>
      </c>
      <c r="H50" s="11"/>
      <c r="I50" s="14"/>
      <c r="J50" s="14">
        <f t="shared" si="51"/>
        <v>478.80000000000007</v>
      </c>
      <c r="K50" s="14">
        <f t="shared" si="50"/>
        <v>244.80655271674942</v>
      </c>
      <c r="L50" s="11"/>
      <c r="M50" s="14"/>
      <c r="N50" s="14">
        <f t="shared" si="52"/>
        <v>478.80000000000007</v>
      </c>
      <c r="O50" s="14">
        <f t="shared" si="3"/>
        <v>244.80655271674942</v>
      </c>
      <c r="P50" s="67"/>
      <c r="Q50" s="73"/>
      <c r="R50" s="57"/>
      <c r="S50" s="57"/>
    </row>
    <row r="51" spans="1:19" ht="15.75" x14ac:dyDescent="0.25">
      <c r="A51" s="59"/>
      <c r="B51" s="40" t="s">
        <v>28</v>
      </c>
      <c r="C51" s="30" t="s">
        <v>13</v>
      </c>
      <c r="D51" s="29">
        <v>3</v>
      </c>
      <c r="E51" s="29">
        <v>5</v>
      </c>
      <c r="F51" s="11"/>
      <c r="G51" s="11"/>
      <c r="H51" s="11">
        <f t="shared" ref="H51:H53" si="53">40-(0.1*40)</f>
        <v>36</v>
      </c>
      <c r="I51" s="11">
        <f t="shared" ref="I51:I53" si="54">H51/1.95583</f>
        <v>18.406507723063864</v>
      </c>
      <c r="J51" s="27"/>
      <c r="K51" s="27"/>
      <c r="L51" s="11">
        <f>E51*H51</f>
        <v>180</v>
      </c>
      <c r="M51" s="14">
        <f t="shared" ref="M51:M53" si="55">E51*I51</f>
        <v>92.032538615319325</v>
      </c>
      <c r="N51" s="14">
        <f t="shared" si="52"/>
        <v>180</v>
      </c>
      <c r="O51" s="14">
        <f t="shared" si="3"/>
        <v>92.032538615319325</v>
      </c>
      <c r="P51" s="67"/>
      <c r="Q51" s="73"/>
      <c r="R51" s="57"/>
      <c r="S51" s="57"/>
    </row>
    <row r="52" spans="1:19" ht="15.75" x14ac:dyDescent="0.25">
      <c r="A52" s="59"/>
      <c r="B52" s="40" t="s">
        <v>29</v>
      </c>
      <c r="C52" s="30" t="s">
        <v>13</v>
      </c>
      <c r="D52" s="29">
        <v>1</v>
      </c>
      <c r="E52" s="29">
        <v>2</v>
      </c>
      <c r="F52" s="11"/>
      <c r="G52" s="11"/>
      <c r="H52" s="11">
        <f t="shared" si="53"/>
        <v>36</v>
      </c>
      <c r="I52" s="11">
        <f t="shared" si="54"/>
        <v>18.406507723063864</v>
      </c>
      <c r="J52" s="27"/>
      <c r="K52" s="27"/>
      <c r="L52" s="11">
        <f t="shared" ref="L52:L56" si="56">E52*H52</f>
        <v>72</v>
      </c>
      <c r="M52" s="14">
        <f t="shared" si="55"/>
        <v>36.813015446127729</v>
      </c>
      <c r="N52" s="14">
        <f t="shared" si="52"/>
        <v>72</v>
      </c>
      <c r="O52" s="14">
        <f t="shared" si="3"/>
        <v>36.813015446127729</v>
      </c>
      <c r="P52" s="67"/>
      <c r="Q52" s="73"/>
      <c r="R52" s="57"/>
      <c r="S52" s="57"/>
    </row>
    <row r="53" spans="1:19" ht="15.75" x14ac:dyDescent="0.25">
      <c r="A53" s="59"/>
      <c r="B53" s="40" t="s">
        <v>28</v>
      </c>
      <c r="C53" s="30" t="s">
        <v>41</v>
      </c>
      <c r="D53" s="29">
        <v>80</v>
      </c>
      <c r="E53" s="29">
        <v>133</v>
      </c>
      <c r="F53" s="11"/>
      <c r="G53" s="11"/>
      <c r="H53" s="11">
        <f t="shared" si="53"/>
        <v>36</v>
      </c>
      <c r="I53" s="11">
        <f t="shared" si="54"/>
        <v>18.406507723063864</v>
      </c>
      <c r="J53" s="14"/>
      <c r="K53" s="14"/>
      <c r="L53" s="11">
        <f t="shared" si="56"/>
        <v>4788</v>
      </c>
      <c r="M53" s="14">
        <f t="shared" si="55"/>
        <v>2448.0655271674941</v>
      </c>
      <c r="N53" s="14">
        <f t="shared" si="52"/>
        <v>4788</v>
      </c>
      <c r="O53" s="14">
        <f t="shared" si="3"/>
        <v>2448.0655271674941</v>
      </c>
      <c r="P53" s="67"/>
      <c r="Q53" s="73"/>
      <c r="R53" s="57"/>
      <c r="S53" s="57"/>
    </row>
    <row r="54" spans="1:19" ht="15.75" x14ac:dyDescent="0.25">
      <c r="A54" s="59"/>
      <c r="B54" s="40" t="s">
        <v>28</v>
      </c>
      <c r="C54" s="30" t="s">
        <v>27</v>
      </c>
      <c r="D54" s="29">
        <v>15</v>
      </c>
      <c r="E54" s="29"/>
      <c r="F54" s="11">
        <f>66-(0.1*66)</f>
        <v>59.4</v>
      </c>
      <c r="G54" s="11">
        <f>F54/1.95583</f>
        <v>30.370737743055379</v>
      </c>
      <c r="H54" s="11"/>
      <c r="I54" s="14"/>
      <c r="J54" s="14">
        <f t="shared" ref="J54" si="57">D54*F54</f>
        <v>891</v>
      </c>
      <c r="K54" s="14">
        <f>D54*G54</f>
        <v>455.56106614583069</v>
      </c>
      <c r="L54" s="11"/>
      <c r="M54" s="14"/>
      <c r="N54" s="14">
        <f t="shared" si="52"/>
        <v>891</v>
      </c>
      <c r="O54" s="14">
        <f t="shared" si="3"/>
        <v>455.56106614583069</v>
      </c>
      <c r="P54" s="67"/>
      <c r="Q54" s="73"/>
      <c r="R54" s="57"/>
      <c r="S54" s="57"/>
    </row>
    <row r="55" spans="1:19" ht="15.75" x14ac:dyDescent="0.25">
      <c r="A55" s="59"/>
      <c r="B55" s="40" t="s">
        <v>28</v>
      </c>
      <c r="C55" s="30" t="s">
        <v>10</v>
      </c>
      <c r="D55" s="29">
        <v>90</v>
      </c>
      <c r="E55" s="29">
        <v>164</v>
      </c>
      <c r="F55" s="40"/>
      <c r="G55" s="40"/>
      <c r="H55" s="11">
        <f t="shared" ref="H55:H56" si="58">40-(0.1*40)</f>
        <v>36</v>
      </c>
      <c r="I55" s="11">
        <f t="shared" ref="I55:I56" si="59">H55/1.95583</f>
        <v>18.406507723063864</v>
      </c>
      <c r="J55" s="14"/>
      <c r="K55" s="14"/>
      <c r="L55" s="11">
        <f t="shared" si="56"/>
        <v>5904</v>
      </c>
      <c r="M55" s="14">
        <f t="shared" ref="M55:M56" si="60">E55*I55</f>
        <v>3018.6672665824735</v>
      </c>
      <c r="N55" s="14">
        <f t="shared" si="52"/>
        <v>5904</v>
      </c>
      <c r="O55" s="14">
        <f t="shared" si="3"/>
        <v>3018.6672665824735</v>
      </c>
      <c r="P55" s="67"/>
      <c r="Q55" s="73"/>
      <c r="R55" s="57"/>
      <c r="S55" s="57"/>
    </row>
    <row r="56" spans="1:19" ht="15.75" x14ac:dyDescent="0.25">
      <c r="A56" s="59"/>
      <c r="B56" s="40" t="s">
        <v>29</v>
      </c>
      <c r="C56" s="30" t="s">
        <v>10</v>
      </c>
      <c r="D56" s="29">
        <v>26</v>
      </c>
      <c r="E56" s="29">
        <v>47</v>
      </c>
      <c r="F56" s="40"/>
      <c r="G56" s="40"/>
      <c r="H56" s="11">
        <f t="shared" si="58"/>
        <v>36</v>
      </c>
      <c r="I56" s="11">
        <f t="shared" si="59"/>
        <v>18.406507723063864</v>
      </c>
      <c r="J56" s="27"/>
      <c r="K56" s="27"/>
      <c r="L56" s="11">
        <f t="shared" si="56"/>
        <v>1692</v>
      </c>
      <c r="M56" s="14">
        <f t="shared" si="60"/>
        <v>865.10586298400165</v>
      </c>
      <c r="N56" s="14">
        <f t="shared" si="52"/>
        <v>1692</v>
      </c>
      <c r="O56" s="14">
        <f t="shared" si="3"/>
        <v>865.10586298400165</v>
      </c>
      <c r="P56" s="67"/>
      <c r="Q56" s="73"/>
      <c r="R56" s="57"/>
      <c r="S56" s="57"/>
    </row>
    <row r="57" spans="1:19" ht="15.75" x14ac:dyDescent="0.25">
      <c r="A57" s="33"/>
      <c r="B57" s="49"/>
      <c r="C57" s="4" t="s">
        <v>11</v>
      </c>
      <c r="D57" s="5">
        <f>SUM(D48:D56)</f>
        <v>433</v>
      </c>
      <c r="E57" s="5">
        <f>SUM(E48:E56)</f>
        <v>351</v>
      </c>
      <c r="F57" s="6"/>
      <c r="G57" s="6"/>
      <c r="H57" s="6"/>
      <c r="I57" s="51"/>
      <c r="J57" s="7">
        <f>SUM(J48:J56)</f>
        <v>15248.7</v>
      </c>
      <c r="K57" s="7">
        <f t="shared" ref="K57:O57" si="61">SUM(K48:K56)</f>
        <v>7796.5365087967766</v>
      </c>
      <c r="L57" s="7">
        <f t="shared" si="61"/>
        <v>12636</v>
      </c>
      <c r="M57" s="7">
        <f t="shared" si="61"/>
        <v>6460.6842107954162</v>
      </c>
      <c r="N57" s="7">
        <f t="shared" si="61"/>
        <v>27884.7</v>
      </c>
      <c r="O57" s="7">
        <f t="shared" si="61"/>
        <v>14257.220719592191</v>
      </c>
      <c r="P57" s="67"/>
      <c r="Q57" s="74"/>
      <c r="R57" s="57"/>
      <c r="S57" s="57"/>
    </row>
    <row r="58" spans="1:19" ht="15.75" x14ac:dyDescent="0.25">
      <c r="A58" s="8"/>
      <c r="B58" s="65" t="s">
        <v>56</v>
      </c>
      <c r="C58" s="66"/>
      <c r="D58" s="9">
        <f>SUM(+D12+D20+D26+D37+D47+D57)</f>
        <v>2155</v>
      </c>
      <c r="E58" s="9">
        <f>SUM(+E12+E20+E26+E37+E47+E57)</f>
        <v>2434</v>
      </c>
      <c r="F58" s="10"/>
      <c r="G58" s="10"/>
      <c r="H58" s="10"/>
      <c r="I58" s="10"/>
      <c r="J58" s="13">
        <f t="shared" ref="J58:O58" si="62">SUM(+J12+J20+J26+J37+J47+J57)</f>
        <v>49664.7</v>
      </c>
      <c r="K58" s="13">
        <f t="shared" si="62"/>
        <v>25393.157892045831</v>
      </c>
      <c r="L58" s="13">
        <f t="shared" si="62"/>
        <v>85931.1</v>
      </c>
      <c r="M58" s="13">
        <f t="shared" si="62"/>
        <v>43935.873772260362</v>
      </c>
      <c r="N58" s="13">
        <f t="shared" si="62"/>
        <v>135595.80000000002</v>
      </c>
      <c r="O58" s="13">
        <f t="shared" si="62"/>
        <v>69329.031664306196</v>
      </c>
    </row>
  </sheetData>
  <mergeCells count="14">
    <mergeCell ref="B58:C58"/>
    <mergeCell ref="P6:P57"/>
    <mergeCell ref="R6:R57"/>
    <mergeCell ref="C2:H2"/>
    <mergeCell ref="C3:H3"/>
    <mergeCell ref="C4:E4"/>
    <mergeCell ref="Q6:Q57"/>
    <mergeCell ref="S6:S57"/>
    <mergeCell ref="A48:A56"/>
    <mergeCell ref="A6:A11"/>
    <mergeCell ref="A13:A19"/>
    <mergeCell ref="A21:A25"/>
    <mergeCell ref="A27:A36"/>
    <mergeCell ref="A38:A46"/>
  </mergeCells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58"/>
  <sheetViews>
    <sheetView topLeftCell="A49" workbookViewId="0">
      <selection activeCell="B59" sqref="B59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7109375" customWidth="1"/>
    <col min="8" max="8" width="10" customWidth="1"/>
    <col min="9" max="9" width="12.5703125" customWidth="1"/>
    <col min="10" max="11" width="10.5703125" customWidth="1"/>
    <col min="12" max="13" width="11.28515625" customWidth="1"/>
    <col min="14" max="14" width="12" customWidth="1"/>
    <col min="15" max="15" width="14.140625" customWidth="1"/>
  </cols>
  <sheetData>
    <row r="1" spans="1:15" ht="15.75" thickBot="1" x14ac:dyDescent="0.3"/>
    <row r="2" spans="1:15" ht="16.149999999999999" customHeight="1" thickBot="1" x14ac:dyDescent="0.3">
      <c r="C2" s="68" t="s">
        <v>57</v>
      </c>
      <c r="D2" s="69"/>
      <c r="E2" s="69"/>
      <c r="F2" s="69"/>
      <c r="G2" s="69"/>
      <c r="H2" s="70"/>
      <c r="I2" s="50"/>
    </row>
    <row r="3" spans="1:15" ht="16.5" thickBot="1" x14ac:dyDescent="0.3">
      <c r="C3" s="68"/>
      <c r="D3" s="69"/>
      <c r="E3" s="69"/>
      <c r="F3" s="69"/>
      <c r="G3" s="69"/>
      <c r="H3" s="70"/>
      <c r="I3" s="50"/>
    </row>
    <row r="4" spans="1:15" ht="15.75" x14ac:dyDescent="0.25">
      <c r="A4" s="1"/>
      <c r="B4" s="1"/>
      <c r="C4" s="71"/>
      <c r="D4" s="71"/>
      <c r="E4" s="71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52</v>
      </c>
      <c r="H5" s="2" t="s">
        <v>15</v>
      </c>
      <c r="I5" s="2" t="s">
        <v>53</v>
      </c>
      <c r="J5" s="2" t="s">
        <v>7</v>
      </c>
      <c r="K5" s="2" t="s">
        <v>54</v>
      </c>
      <c r="L5" s="2" t="s">
        <v>8</v>
      </c>
      <c r="M5" s="2" t="s">
        <v>46</v>
      </c>
      <c r="N5" s="2" t="s">
        <v>9</v>
      </c>
      <c r="O5" s="2" t="s">
        <v>47</v>
      </c>
    </row>
    <row r="6" spans="1:15" ht="15.75" x14ac:dyDescent="0.25">
      <c r="A6" s="59" t="s">
        <v>31</v>
      </c>
      <c r="B6" s="32" t="s">
        <v>28</v>
      </c>
      <c r="C6" s="30" t="s">
        <v>12</v>
      </c>
      <c r="D6" s="28">
        <v>42</v>
      </c>
      <c r="E6" s="28"/>
      <c r="F6" s="11"/>
      <c r="G6" s="11"/>
      <c r="H6" s="11"/>
      <c r="I6" s="14"/>
      <c r="J6" s="14"/>
      <c r="K6" s="14"/>
      <c r="L6" s="11"/>
      <c r="M6" s="14"/>
      <c r="N6" s="14"/>
      <c r="O6" s="55"/>
    </row>
    <row r="7" spans="1:15" ht="15.75" x14ac:dyDescent="0.25">
      <c r="A7" s="59"/>
      <c r="B7" s="32" t="s">
        <v>28</v>
      </c>
      <c r="C7" s="12" t="s">
        <v>13</v>
      </c>
      <c r="D7" s="28">
        <v>30</v>
      </c>
      <c r="E7" s="28">
        <v>50</v>
      </c>
      <c r="F7" s="11"/>
      <c r="G7" s="11"/>
      <c r="H7" s="11"/>
      <c r="I7" s="11"/>
      <c r="J7" s="11"/>
      <c r="K7" s="11"/>
      <c r="L7" s="11"/>
      <c r="M7" s="14"/>
      <c r="N7" s="14"/>
      <c r="O7" s="55"/>
    </row>
    <row r="8" spans="1:15" ht="15.75" x14ac:dyDescent="0.25">
      <c r="A8" s="59"/>
      <c r="B8" s="32" t="s">
        <v>28</v>
      </c>
      <c r="C8" s="12" t="s">
        <v>26</v>
      </c>
      <c r="D8" s="28">
        <v>140</v>
      </c>
      <c r="E8" s="28">
        <v>233</v>
      </c>
      <c r="F8" s="11"/>
      <c r="G8" s="11"/>
      <c r="H8" s="11"/>
      <c r="I8" s="11"/>
      <c r="J8" s="11"/>
      <c r="K8" s="11"/>
      <c r="L8" s="11"/>
      <c r="M8" s="14"/>
      <c r="N8" s="14"/>
      <c r="O8" s="55"/>
    </row>
    <row r="9" spans="1:15" ht="15.75" x14ac:dyDescent="0.25">
      <c r="A9" s="59"/>
      <c r="B9" s="32" t="s">
        <v>28</v>
      </c>
      <c r="C9" s="30" t="s">
        <v>27</v>
      </c>
      <c r="D9" s="29">
        <v>6</v>
      </c>
      <c r="E9" s="29"/>
      <c r="F9" s="11"/>
      <c r="G9" s="11"/>
      <c r="H9" s="11"/>
      <c r="I9" s="14"/>
      <c r="J9" s="14"/>
      <c r="K9" s="14"/>
      <c r="L9" s="11"/>
      <c r="M9" s="14"/>
      <c r="N9" s="14"/>
      <c r="O9" s="55"/>
    </row>
    <row r="10" spans="1:15" ht="15.75" x14ac:dyDescent="0.25">
      <c r="A10" s="59"/>
      <c r="B10" s="32" t="s">
        <v>28</v>
      </c>
      <c r="C10" s="30" t="s">
        <v>10</v>
      </c>
      <c r="D10" s="29">
        <v>156</v>
      </c>
      <c r="E10" s="29">
        <v>284</v>
      </c>
      <c r="F10" s="11"/>
      <c r="G10" s="11"/>
      <c r="H10" s="11"/>
      <c r="I10" s="27"/>
      <c r="J10" s="27"/>
      <c r="K10" s="27"/>
      <c r="L10" s="11"/>
      <c r="M10" s="14"/>
      <c r="N10" s="14"/>
      <c r="O10" s="55"/>
    </row>
    <row r="11" spans="1:15" ht="15.75" x14ac:dyDescent="0.25">
      <c r="A11" s="59"/>
      <c r="B11" s="32" t="s">
        <v>29</v>
      </c>
      <c r="C11" s="30" t="s">
        <v>10</v>
      </c>
      <c r="D11" s="29">
        <v>53</v>
      </c>
      <c r="E11" s="29">
        <v>96</v>
      </c>
      <c r="F11" s="11"/>
      <c r="G11" s="11"/>
      <c r="H11" s="11"/>
      <c r="I11" s="27"/>
      <c r="J11" s="27"/>
      <c r="K11" s="27"/>
      <c r="L11" s="11"/>
      <c r="M11" s="14"/>
      <c r="N11" s="14"/>
      <c r="O11" s="55"/>
    </row>
    <row r="12" spans="1:15" ht="15.75" x14ac:dyDescent="0.25">
      <c r="A12" s="31"/>
      <c r="B12" s="4"/>
      <c r="C12" s="4" t="s">
        <v>11</v>
      </c>
      <c r="D12" s="5">
        <f>SUM(D6:D11)</f>
        <v>427</v>
      </c>
      <c r="E12" s="5">
        <f>SUM(E6:E11)</f>
        <v>663</v>
      </c>
      <c r="F12" s="6"/>
      <c r="G12" s="6"/>
      <c r="H12" s="6"/>
      <c r="I12" s="51"/>
      <c r="J12" s="7">
        <f>SUM(J6:J11)</f>
        <v>0</v>
      </c>
      <c r="K12" s="7">
        <f t="shared" ref="K12:O12" si="0">SUM(K6:K11)</f>
        <v>0</v>
      </c>
      <c r="L12" s="7">
        <f t="shared" si="0"/>
        <v>0</v>
      </c>
      <c r="M12" s="7">
        <f t="shared" si="0"/>
        <v>0</v>
      </c>
      <c r="N12" s="7">
        <f t="shared" si="0"/>
        <v>0</v>
      </c>
      <c r="O12" s="7">
        <f t="shared" si="0"/>
        <v>0</v>
      </c>
    </row>
    <row r="13" spans="1:15" ht="15.75" x14ac:dyDescent="0.25">
      <c r="A13" s="60" t="s">
        <v>32</v>
      </c>
      <c r="B13" s="34" t="s">
        <v>28</v>
      </c>
      <c r="C13" s="30" t="s">
        <v>12</v>
      </c>
      <c r="D13" s="35">
        <v>1</v>
      </c>
      <c r="E13" s="36"/>
      <c r="F13" s="14"/>
      <c r="G13" s="14"/>
      <c r="H13" s="14"/>
      <c r="I13" s="14"/>
      <c r="J13" s="14"/>
      <c r="K13" s="14"/>
      <c r="L13" s="14"/>
      <c r="M13" s="14"/>
      <c r="N13" s="14"/>
      <c r="O13" s="55"/>
    </row>
    <row r="14" spans="1:15" ht="15.75" x14ac:dyDescent="0.25">
      <c r="A14" s="61"/>
      <c r="B14" s="34" t="s">
        <v>33</v>
      </c>
      <c r="C14" s="30" t="s">
        <v>12</v>
      </c>
      <c r="D14" s="37">
        <v>1</v>
      </c>
      <c r="E14" s="38"/>
      <c r="F14" s="11"/>
      <c r="G14" s="11"/>
      <c r="H14" s="11"/>
      <c r="I14" s="14"/>
      <c r="J14" s="14"/>
      <c r="K14" s="14"/>
      <c r="L14" s="11"/>
      <c r="M14" s="14"/>
      <c r="N14" s="14"/>
      <c r="O14" s="55"/>
    </row>
    <row r="15" spans="1:15" ht="15.75" x14ac:dyDescent="0.25">
      <c r="A15" s="61"/>
      <c r="B15" s="34" t="s">
        <v>28</v>
      </c>
      <c r="C15" s="30" t="s">
        <v>13</v>
      </c>
      <c r="D15" s="37">
        <v>7</v>
      </c>
      <c r="E15" s="38">
        <v>12</v>
      </c>
      <c r="F15" s="11"/>
      <c r="G15" s="11"/>
      <c r="H15" s="11"/>
      <c r="I15" s="14"/>
      <c r="J15" s="14"/>
      <c r="K15" s="14"/>
      <c r="L15" s="11"/>
      <c r="M15" s="14"/>
      <c r="N15" s="14"/>
      <c r="O15" s="55"/>
    </row>
    <row r="16" spans="1:15" ht="15.75" x14ac:dyDescent="0.25">
      <c r="A16" s="61"/>
      <c r="B16" s="34" t="s">
        <v>33</v>
      </c>
      <c r="C16" s="30" t="s">
        <v>13</v>
      </c>
      <c r="D16" s="37">
        <v>4</v>
      </c>
      <c r="E16" s="39">
        <v>7</v>
      </c>
      <c r="F16" s="11"/>
      <c r="G16" s="11"/>
      <c r="H16" s="11"/>
      <c r="I16" s="11"/>
      <c r="J16" s="11"/>
      <c r="K16" s="11"/>
      <c r="L16" s="11"/>
      <c r="M16" s="14"/>
      <c r="N16" s="14"/>
      <c r="O16" s="55"/>
    </row>
    <row r="17" spans="1:15" ht="15.75" x14ac:dyDescent="0.25">
      <c r="A17" s="61"/>
      <c r="B17" s="34" t="s">
        <v>28</v>
      </c>
      <c r="C17" s="30" t="s">
        <v>10</v>
      </c>
      <c r="D17" s="37">
        <v>50</v>
      </c>
      <c r="E17" s="38">
        <v>91</v>
      </c>
      <c r="F17" s="11"/>
      <c r="G17" s="11"/>
      <c r="H17" s="11"/>
      <c r="I17" s="14"/>
      <c r="J17" s="14"/>
      <c r="K17" s="14"/>
      <c r="L17" s="11"/>
      <c r="M17" s="14"/>
      <c r="N17" s="14"/>
      <c r="O17" s="55"/>
    </row>
    <row r="18" spans="1:15" ht="15.75" x14ac:dyDescent="0.25">
      <c r="A18" s="61"/>
      <c r="B18" s="34" t="s">
        <v>33</v>
      </c>
      <c r="C18" s="30" t="s">
        <v>10</v>
      </c>
      <c r="D18" s="37">
        <v>25</v>
      </c>
      <c r="E18" s="38">
        <v>45</v>
      </c>
      <c r="F18" s="40"/>
      <c r="G18" s="40"/>
      <c r="H18" s="11"/>
      <c r="I18" s="27"/>
      <c r="J18" s="27"/>
      <c r="K18" s="27"/>
      <c r="L18" s="11"/>
      <c r="M18" s="14"/>
      <c r="N18" s="14"/>
      <c r="O18" s="55"/>
    </row>
    <row r="19" spans="1:15" ht="15.75" x14ac:dyDescent="0.25">
      <c r="A19" s="61"/>
      <c r="B19" s="34" t="s">
        <v>34</v>
      </c>
      <c r="C19" s="30" t="s">
        <v>10</v>
      </c>
      <c r="D19" s="37">
        <v>15</v>
      </c>
      <c r="E19" s="38">
        <v>27</v>
      </c>
      <c r="F19" s="40"/>
      <c r="G19" s="40"/>
      <c r="H19" s="11"/>
      <c r="I19" s="27"/>
      <c r="J19" s="27"/>
      <c r="K19" s="27"/>
      <c r="L19" s="11"/>
      <c r="M19" s="14"/>
      <c r="N19" s="14"/>
      <c r="O19" s="55"/>
    </row>
    <row r="20" spans="1:15" ht="15.75" x14ac:dyDescent="0.25">
      <c r="A20" s="31"/>
      <c r="B20" s="41"/>
      <c r="C20" s="4" t="s">
        <v>11</v>
      </c>
      <c r="D20" s="5">
        <f>SUM(D13:D19)</f>
        <v>103</v>
      </c>
      <c r="E20" s="5">
        <f>SUM(E13:E19)</f>
        <v>182</v>
      </c>
      <c r="F20" s="6"/>
      <c r="G20" s="6"/>
      <c r="H20" s="6"/>
      <c r="I20" s="51"/>
      <c r="J20" s="7">
        <f>SUM(J13:J19)</f>
        <v>0</v>
      </c>
      <c r="K20" s="7">
        <f t="shared" ref="K20:O20" si="1">SUM(K13:K19)</f>
        <v>0</v>
      </c>
      <c r="L20" s="7">
        <f t="shared" si="1"/>
        <v>0</v>
      </c>
      <c r="M20" s="7">
        <f t="shared" si="1"/>
        <v>0</v>
      </c>
      <c r="N20" s="7">
        <f t="shared" si="1"/>
        <v>0</v>
      </c>
      <c r="O20" s="7">
        <f t="shared" si="1"/>
        <v>0</v>
      </c>
    </row>
    <row r="21" spans="1:15" ht="15.75" x14ac:dyDescent="0.25">
      <c r="A21" s="62" t="s">
        <v>35</v>
      </c>
      <c r="B21" s="34" t="s">
        <v>28</v>
      </c>
      <c r="C21" s="30" t="s">
        <v>12</v>
      </c>
      <c r="D21" s="28">
        <v>2</v>
      </c>
      <c r="E21" s="28"/>
      <c r="F21" s="11"/>
      <c r="G21" s="11"/>
      <c r="H21" s="11"/>
      <c r="I21" s="14"/>
      <c r="J21" s="14"/>
      <c r="K21" s="14"/>
      <c r="L21" s="11"/>
      <c r="M21" s="14"/>
      <c r="N21" s="14"/>
      <c r="O21" s="55"/>
    </row>
    <row r="22" spans="1:15" ht="15.75" x14ac:dyDescent="0.25">
      <c r="A22" s="62"/>
      <c r="B22" s="34" t="s">
        <v>28</v>
      </c>
      <c r="C22" s="30" t="s">
        <v>13</v>
      </c>
      <c r="D22" s="28">
        <v>4</v>
      </c>
      <c r="E22" s="28">
        <v>7</v>
      </c>
      <c r="F22" s="11"/>
      <c r="G22" s="11"/>
      <c r="H22" s="11"/>
      <c r="I22" s="14"/>
      <c r="J22" s="14"/>
      <c r="K22" s="14"/>
      <c r="L22" s="11"/>
      <c r="M22" s="14"/>
      <c r="N22" s="14"/>
      <c r="O22" s="55"/>
    </row>
    <row r="23" spans="1:15" ht="15.75" x14ac:dyDescent="0.25">
      <c r="A23" s="62"/>
      <c r="B23" s="34" t="s">
        <v>28</v>
      </c>
      <c r="C23" s="30" t="s">
        <v>10</v>
      </c>
      <c r="D23" s="28">
        <v>26</v>
      </c>
      <c r="E23" s="28">
        <v>47</v>
      </c>
      <c r="F23" s="11"/>
      <c r="G23" s="11"/>
      <c r="H23" s="11"/>
      <c r="I23" s="11"/>
      <c r="J23" s="11"/>
      <c r="K23" s="11"/>
      <c r="L23" s="11"/>
      <c r="M23" s="14"/>
      <c r="N23" s="14"/>
      <c r="O23" s="55"/>
    </row>
    <row r="24" spans="1:15" ht="15.75" x14ac:dyDescent="0.25">
      <c r="A24" s="62"/>
      <c r="B24" s="34" t="s">
        <v>29</v>
      </c>
      <c r="C24" s="30" t="s">
        <v>10</v>
      </c>
      <c r="D24" s="28">
        <v>2</v>
      </c>
      <c r="E24" s="28">
        <v>4</v>
      </c>
      <c r="F24" s="11"/>
      <c r="G24" s="11"/>
      <c r="H24" s="11"/>
      <c r="I24" s="14"/>
      <c r="J24" s="14"/>
      <c r="K24" s="14"/>
      <c r="L24" s="11"/>
      <c r="M24" s="14"/>
      <c r="N24" s="14"/>
      <c r="O24" s="55"/>
    </row>
    <row r="25" spans="1:15" ht="15.75" x14ac:dyDescent="0.25">
      <c r="A25" s="62"/>
      <c r="B25" s="34" t="s">
        <v>33</v>
      </c>
      <c r="C25" s="30" t="s">
        <v>10</v>
      </c>
      <c r="D25" s="28">
        <v>1</v>
      </c>
      <c r="E25" s="28">
        <v>2</v>
      </c>
      <c r="F25" s="11"/>
      <c r="G25" s="11"/>
      <c r="H25" s="11"/>
      <c r="I25" s="11"/>
      <c r="J25" s="11"/>
      <c r="K25" s="11"/>
      <c r="L25" s="11"/>
      <c r="M25" s="14"/>
      <c r="N25" s="14"/>
      <c r="O25" s="55"/>
    </row>
    <row r="26" spans="1:15" ht="15.75" x14ac:dyDescent="0.25">
      <c r="A26" s="31"/>
      <c r="B26" s="4"/>
      <c r="C26" s="4" t="s">
        <v>11</v>
      </c>
      <c r="D26" s="5">
        <f>SUM(D21:D25)</f>
        <v>35</v>
      </c>
      <c r="E26" s="5">
        <f>SUM(E21:E25)</f>
        <v>60</v>
      </c>
      <c r="F26" s="6"/>
      <c r="G26" s="6"/>
      <c r="H26" s="6"/>
      <c r="I26" s="51"/>
      <c r="J26" s="7">
        <f>SUM(J21:J25)</f>
        <v>0</v>
      </c>
      <c r="K26" s="7">
        <f t="shared" ref="K26:O26" si="2">SUM(K21:K25)</f>
        <v>0</v>
      </c>
      <c r="L26" s="7">
        <f t="shared" si="2"/>
        <v>0</v>
      </c>
      <c r="M26" s="7">
        <f t="shared" si="2"/>
        <v>0</v>
      </c>
      <c r="N26" s="7">
        <f t="shared" si="2"/>
        <v>0</v>
      </c>
      <c r="O26" s="7">
        <f t="shared" si="2"/>
        <v>0</v>
      </c>
    </row>
    <row r="27" spans="1:15" ht="15.75" x14ac:dyDescent="0.25">
      <c r="A27" s="63" t="s">
        <v>36</v>
      </c>
      <c r="B27" s="42" t="s">
        <v>28</v>
      </c>
      <c r="C27" s="30" t="s">
        <v>37</v>
      </c>
      <c r="D27" s="28">
        <v>4</v>
      </c>
      <c r="E27" s="28"/>
      <c r="F27" s="11"/>
      <c r="G27" s="11"/>
      <c r="H27" s="11"/>
      <c r="I27" s="14"/>
      <c r="J27" s="14"/>
      <c r="K27" s="14"/>
      <c r="L27" s="11"/>
      <c r="M27" s="14"/>
      <c r="N27" s="14"/>
      <c r="O27" s="55"/>
    </row>
    <row r="28" spans="1:15" ht="15.75" x14ac:dyDescent="0.25">
      <c r="A28" s="62"/>
      <c r="B28" s="42" t="s">
        <v>28</v>
      </c>
      <c r="C28" s="30" t="s">
        <v>12</v>
      </c>
      <c r="D28" s="28">
        <v>48</v>
      </c>
      <c r="E28" s="28"/>
      <c r="F28" s="11"/>
      <c r="G28" s="11"/>
      <c r="H28" s="11"/>
      <c r="I28" s="14"/>
      <c r="J28" s="14"/>
      <c r="K28" s="14"/>
      <c r="L28" s="11"/>
      <c r="M28" s="14"/>
      <c r="N28" s="14"/>
      <c r="O28" s="55"/>
    </row>
    <row r="29" spans="1:15" ht="15.75" x14ac:dyDescent="0.25">
      <c r="A29" s="62"/>
      <c r="B29" s="42" t="s">
        <v>33</v>
      </c>
      <c r="C29" s="30" t="s">
        <v>12</v>
      </c>
      <c r="D29" s="29">
        <v>9</v>
      </c>
      <c r="E29" s="29"/>
      <c r="F29" s="11"/>
      <c r="G29" s="11"/>
      <c r="H29" s="11"/>
      <c r="I29" s="14"/>
      <c r="J29" s="14"/>
      <c r="K29" s="14"/>
      <c r="L29" s="11"/>
      <c r="M29" s="14"/>
      <c r="N29" s="14"/>
      <c r="O29" s="55"/>
    </row>
    <row r="30" spans="1:15" ht="15.75" x14ac:dyDescent="0.25">
      <c r="A30" s="62"/>
      <c r="B30" s="42" t="s">
        <v>28</v>
      </c>
      <c r="C30" s="30" t="s">
        <v>13</v>
      </c>
      <c r="D30" s="29">
        <v>22</v>
      </c>
      <c r="E30" s="29">
        <v>37</v>
      </c>
      <c r="F30" s="11"/>
      <c r="G30" s="11"/>
      <c r="H30" s="11"/>
      <c r="I30" s="27"/>
      <c r="J30" s="27"/>
      <c r="K30" s="27"/>
      <c r="L30" s="11"/>
      <c r="M30" s="14"/>
      <c r="N30" s="14"/>
      <c r="O30" s="55"/>
    </row>
    <row r="31" spans="1:15" ht="15.75" x14ac:dyDescent="0.25">
      <c r="A31" s="62"/>
      <c r="B31" s="42" t="s">
        <v>33</v>
      </c>
      <c r="C31" s="30" t="s">
        <v>13</v>
      </c>
      <c r="D31" s="29">
        <v>6</v>
      </c>
      <c r="E31" s="29">
        <v>10</v>
      </c>
      <c r="F31" s="11"/>
      <c r="G31" s="11"/>
      <c r="H31" s="11"/>
      <c r="I31" s="27"/>
      <c r="J31" s="27"/>
      <c r="K31" s="27"/>
      <c r="L31" s="11"/>
      <c r="M31" s="14"/>
      <c r="N31" s="14"/>
      <c r="O31" s="55"/>
    </row>
    <row r="32" spans="1:15" ht="15.75" x14ac:dyDescent="0.25">
      <c r="A32" s="62"/>
      <c r="B32" s="42" t="s">
        <v>28</v>
      </c>
      <c r="C32" s="12" t="s">
        <v>26</v>
      </c>
      <c r="D32" s="29">
        <v>55</v>
      </c>
      <c r="E32" s="29">
        <v>92</v>
      </c>
      <c r="F32" s="11"/>
      <c r="G32" s="11"/>
      <c r="H32" s="11"/>
      <c r="I32" s="27"/>
      <c r="J32" s="27"/>
      <c r="K32" s="27"/>
      <c r="L32" s="11"/>
      <c r="M32" s="14"/>
      <c r="N32" s="14"/>
      <c r="O32" s="55"/>
    </row>
    <row r="33" spans="1:15" ht="15.75" x14ac:dyDescent="0.25">
      <c r="A33" s="62"/>
      <c r="B33" s="42" t="s">
        <v>28</v>
      </c>
      <c r="C33" s="30" t="s">
        <v>10</v>
      </c>
      <c r="D33" s="29">
        <v>60</v>
      </c>
      <c r="E33" s="29">
        <v>109</v>
      </c>
      <c r="F33" s="11"/>
      <c r="G33" s="11"/>
      <c r="H33" s="11"/>
      <c r="I33" s="27"/>
      <c r="J33" s="27"/>
      <c r="K33" s="27"/>
      <c r="L33" s="11"/>
      <c r="M33" s="14"/>
      <c r="N33" s="14"/>
      <c r="O33" s="55"/>
    </row>
    <row r="34" spans="1:15" ht="15.75" x14ac:dyDescent="0.25">
      <c r="A34" s="62"/>
      <c r="B34" s="42" t="s">
        <v>29</v>
      </c>
      <c r="C34" s="30" t="s">
        <v>10</v>
      </c>
      <c r="D34" s="29">
        <v>1</v>
      </c>
      <c r="E34" s="29">
        <v>2</v>
      </c>
      <c r="F34" s="11"/>
      <c r="G34" s="11"/>
      <c r="H34" s="11"/>
      <c r="I34" s="27"/>
      <c r="J34" s="27"/>
      <c r="K34" s="27"/>
      <c r="L34" s="11"/>
      <c r="M34" s="14"/>
      <c r="N34" s="14"/>
      <c r="O34" s="55"/>
    </row>
    <row r="35" spans="1:15" ht="15.75" x14ac:dyDescent="0.25">
      <c r="A35" s="62"/>
      <c r="B35" s="42" t="s">
        <v>33</v>
      </c>
      <c r="C35" s="30" t="s">
        <v>10</v>
      </c>
      <c r="D35" s="29">
        <v>26</v>
      </c>
      <c r="E35" s="29">
        <v>47</v>
      </c>
      <c r="F35" s="11"/>
      <c r="G35" s="11"/>
      <c r="H35" s="11"/>
      <c r="I35" s="27"/>
      <c r="J35" s="27"/>
      <c r="K35" s="27"/>
      <c r="L35" s="11"/>
      <c r="M35" s="14"/>
      <c r="N35" s="14"/>
      <c r="O35" s="55"/>
    </row>
    <row r="36" spans="1:15" ht="15.75" x14ac:dyDescent="0.25">
      <c r="A36" s="64"/>
      <c r="B36" s="42" t="s">
        <v>34</v>
      </c>
      <c r="C36" s="30" t="s">
        <v>10</v>
      </c>
      <c r="D36" s="29">
        <v>18</v>
      </c>
      <c r="E36" s="29">
        <v>33</v>
      </c>
      <c r="F36" s="11"/>
      <c r="G36" s="11"/>
      <c r="H36" s="11"/>
      <c r="I36" s="27"/>
      <c r="J36" s="27"/>
      <c r="K36" s="27"/>
      <c r="L36" s="11"/>
      <c r="M36" s="14"/>
      <c r="N36" s="14"/>
      <c r="O36" s="55"/>
    </row>
    <row r="37" spans="1:15" ht="15.75" x14ac:dyDescent="0.25">
      <c r="A37" s="43"/>
      <c r="B37" s="44"/>
      <c r="C37" s="45"/>
      <c r="D37" s="46">
        <f>SUM(D27:D36)</f>
        <v>249</v>
      </c>
      <c r="E37" s="46">
        <f>SUM(E27:E36)</f>
        <v>330</v>
      </c>
      <c r="F37" s="47"/>
      <c r="G37" s="47"/>
      <c r="H37" s="47"/>
      <c r="I37" s="52"/>
      <c r="J37" s="48">
        <f>SUM(J27:J36)</f>
        <v>0</v>
      </c>
      <c r="K37" s="48">
        <f t="shared" ref="K37:O37" si="3">SUM(K27:K36)</f>
        <v>0</v>
      </c>
      <c r="L37" s="48">
        <f t="shared" si="3"/>
        <v>0</v>
      </c>
      <c r="M37" s="48">
        <f t="shared" si="3"/>
        <v>0</v>
      </c>
      <c r="N37" s="48">
        <f t="shared" si="3"/>
        <v>0</v>
      </c>
      <c r="O37" s="48">
        <f t="shared" si="3"/>
        <v>0</v>
      </c>
    </row>
    <row r="38" spans="1:15" ht="15.75" x14ac:dyDescent="0.25">
      <c r="A38" s="58" t="s">
        <v>38</v>
      </c>
      <c r="B38" s="40" t="s">
        <v>28</v>
      </c>
      <c r="C38" s="30" t="s">
        <v>37</v>
      </c>
      <c r="D38" s="29">
        <v>92</v>
      </c>
      <c r="E38" s="29"/>
      <c r="F38" s="11"/>
      <c r="G38" s="11"/>
      <c r="H38" s="40"/>
      <c r="I38" s="53"/>
      <c r="J38" s="14"/>
      <c r="K38" s="54"/>
      <c r="L38" s="27"/>
      <c r="M38" s="54"/>
      <c r="N38" s="14"/>
      <c r="O38" s="55"/>
    </row>
    <row r="39" spans="1:15" ht="15.75" x14ac:dyDescent="0.25">
      <c r="A39" s="59"/>
      <c r="B39" s="40" t="s">
        <v>28</v>
      </c>
      <c r="C39" s="30" t="s">
        <v>12</v>
      </c>
      <c r="D39" s="29">
        <v>299</v>
      </c>
      <c r="E39" s="29"/>
      <c r="F39" s="11"/>
      <c r="G39" s="11"/>
      <c r="H39" s="11"/>
      <c r="I39" s="14"/>
      <c r="J39" s="14"/>
      <c r="K39" s="14"/>
      <c r="L39" s="11"/>
      <c r="M39" s="14"/>
      <c r="N39" s="14"/>
      <c r="O39" s="55"/>
    </row>
    <row r="40" spans="1:15" ht="15.75" x14ac:dyDescent="0.25">
      <c r="A40" s="59"/>
      <c r="B40" s="40" t="s">
        <v>29</v>
      </c>
      <c r="C40" s="30" t="s">
        <v>12</v>
      </c>
      <c r="D40" s="29">
        <v>1</v>
      </c>
      <c r="E40" s="29"/>
      <c r="F40" s="11"/>
      <c r="G40" s="11"/>
      <c r="H40" s="11"/>
      <c r="I40" s="14"/>
      <c r="J40" s="14"/>
      <c r="K40" s="14"/>
      <c r="L40" s="11"/>
      <c r="M40" s="14"/>
      <c r="N40" s="14"/>
      <c r="O40" s="55"/>
    </row>
    <row r="41" spans="1:15" ht="15.75" x14ac:dyDescent="0.25">
      <c r="A41" s="59"/>
      <c r="B41" s="40" t="s">
        <v>28</v>
      </c>
      <c r="C41" s="30" t="s">
        <v>13</v>
      </c>
      <c r="D41" s="29">
        <v>26</v>
      </c>
      <c r="E41" s="29">
        <v>43</v>
      </c>
      <c r="F41" s="11"/>
      <c r="G41" s="11"/>
      <c r="H41" s="11"/>
      <c r="I41" s="27"/>
      <c r="J41" s="27"/>
      <c r="K41" s="27"/>
      <c r="L41" s="11"/>
      <c r="M41" s="14"/>
      <c r="N41" s="14"/>
      <c r="O41" s="55"/>
    </row>
    <row r="42" spans="1:15" ht="15.75" x14ac:dyDescent="0.25">
      <c r="A42" s="59"/>
      <c r="B42" s="40" t="s">
        <v>28</v>
      </c>
      <c r="C42" s="12" t="s">
        <v>26</v>
      </c>
      <c r="D42" s="29">
        <v>200</v>
      </c>
      <c r="E42" s="29">
        <v>333</v>
      </c>
      <c r="F42" s="11"/>
      <c r="G42" s="11"/>
      <c r="H42" s="11"/>
      <c r="I42" s="27"/>
      <c r="J42" s="27"/>
      <c r="K42" s="27"/>
      <c r="L42" s="11"/>
      <c r="M42" s="14"/>
      <c r="N42" s="14"/>
      <c r="O42" s="55"/>
    </row>
    <row r="43" spans="1:15" ht="15.75" x14ac:dyDescent="0.25">
      <c r="A43" s="59"/>
      <c r="B43" s="40" t="s">
        <v>28</v>
      </c>
      <c r="C43" s="30" t="s">
        <v>27</v>
      </c>
      <c r="D43" s="29">
        <v>30</v>
      </c>
      <c r="E43" s="29"/>
      <c r="F43" s="11"/>
      <c r="G43" s="11"/>
      <c r="H43" s="11"/>
      <c r="I43" s="14"/>
      <c r="J43" s="14"/>
      <c r="K43" s="14"/>
      <c r="L43" s="11"/>
      <c r="M43" s="14"/>
      <c r="N43" s="14"/>
      <c r="O43" s="55"/>
    </row>
    <row r="44" spans="1:15" ht="15.75" x14ac:dyDescent="0.25">
      <c r="A44" s="59"/>
      <c r="B44" s="40" t="s">
        <v>28</v>
      </c>
      <c r="C44" s="30" t="s">
        <v>10</v>
      </c>
      <c r="D44" s="29">
        <v>246</v>
      </c>
      <c r="E44" s="29">
        <v>447</v>
      </c>
      <c r="F44" s="40"/>
      <c r="G44" s="40"/>
      <c r="H44" s="11"/>
      <c r="I44" s="27"/>
      <c r="J44" s="27"/>
      <c r="K44" s="27"/>
      <c r="L44" s="11"/>
      <c r="M44" s="14"/>
      <c r="N44" s="14"/>
      <c r="O44" s="55"/>
    </row>
    <row r="45" spans="1:15" ht="15.75" x14ac:dyDescent="0.25">
      <c r="A45" s="59"/>
      <c r="B45" s="40" t="s">
        <v>29</v>
      </c>
      <c r="C45" s="30" t="s">
        <v>10</v>
      </c>
      <c r="D45" s="29">
        <v>10</v>
      </c>
      <c r="E45" s="29">
        <v>18</v>
      </c>
      <c r="F45" s="40"/>
      <c r="G45" s="40"/>
      <c r="H45" s="11"/>
      <c r="I45" s="14"/>
      <c r="J45" s="14"/>
      <c r="K45" s="14"/>
      <c r="L45" s="11"/>
      <c r="M45" s="14"/>
      <c r="N45" s="14"/>
      <c r="O45" s="55"/>
    </row>
    <row r="46" spans="1:15" ht="15.75" x14ac:dyDescent="0.25">
      <c r="A46" s="59"/>
      <c r="B46" s="40" t="s">
        <v>39</v>
      </c>
      <c r="C46" s="30" t="s">
        <v>10</v>
      </c>
      <c r="D46" s="29">
        <v>4</v>
      </c>
      <c r="E46" s="29">
        <v>7</v>
      </c>
      <c r="F46" s="40"/>
      <c r="G46" s="40"/>
      <c r="H46" s="11"/>
      <c r="I46" s="27"/>
      <c r="J46" s="27"/>
      <c r="K46" s="27"/>
      <c r="L46" s="11"/>
      <c r="M46" s="14"/>
      <c r="N46" s="14"/>
      <c r="O46" s="55"/>
    </row>
    <row r="47" spans="1:15" ht="15.75" x14ac:dyDescent="0.25">
      <c r="A47" s="33"/>
      <c r="B47" s="49"/>
      <c r="C47" s="4" t="s">
        <v>11</v>
      </c>
      <c r="D47" s="5">
        <f>SUM(D38:D46)</f>
        <v>908</v>
      </c>
      <c r="E47" s="5">
        <f>SUM(E38:E46)</f>
        <v>848</v>
      </c>
      <c r="F47" s="6"/>
      <c r="G47" s="6"/>
      <c r="H47" s="6"/>
      <c r="I47" s="51"/>
      <c r="J47" s="7">
        <f>SUM(J38:J46)</f>
        <v>0</v>
      </c>
      <c r="K47" s="7">
        <f t="shared" ref="K47:O47" si="4">SUM(K38:K46)</f>
        <v>0</v>
      </c>
      <c r="L47" s="7">
        <f t="shared" si="4"/>
        <v>0</v>
      </c>
      <c r="M47" s="7">
        <f t="shared" si="4"/>
        <v>0</v>
      </c>
      <c r="N47" s="7">
        <f t="shared" si="4"/>
        <v>0</v>
      </c>
      <c r="O47" s="7">
        <f t="shared" si="4"/>
        <v>0</v>
      </c>
    </row>
    <row r="48" spans="1:15" ht="15.75" x14ac:dyDescent="0.25">
      <c r="A48" s="58" t="s">
        <v>40</v>
      </c>
      <c r="B48" s="40" t="s">
        <v>28</v>
      </c>
      <c r="C48" s="30" t="s">
        <v>37</v>
      </c>
      <c r="D48" s="29">
        <v>88</v>
      </c>
      <c r="E48" s="29"/>
      <c r="F48" s="11"/>
      <c r="G48" s="11"/>
      <c r="H48" s="40"/>
      <c r="I48" s="53"/>
      <c r="J48" s="14"/>
      <c r="K48" s="54"/>
      <c r="L48" s="27"/>
      <c r="M48" s="54"/>
      <c r="N48" s="14"/>
      <c r="O48" s="55"/>
    </row>
    <row r="49" spans="1:15" ht="15.75" x14ac:dyDescent="0.25">
      <c r="A49" s="59"/>
      <c r="B49" s="40" t="s">
        <v>28</v>
      </c>
      <c r="C49" s="30" t="s">
        <v>12</v>
      </c>
      <c r="D49" s="29">
        <v>123</v>
      </c>
      <c r="E49" s="29"/>
      <c r="F49" s="11"/>
      <c r="G49" s="11"/>
      <c r="H49" s="11"/>
      <c r="I49" s="14"/>
      <c r="J49" s="14"/>
      <c r="K49" s="14"/>
      <c r="L49" s="11"/>
      <c r="M49" s="14"/>
      <c r="N49" s="14"/>
      <c r="O49" s="55"/>
    </row>
    <row r="50" spans="1:15" ht="15.75" x14ac:dyDescent="0.25">
      <c r="A50" s="59"/>
      <c r="B50" s="40" t="s">
        <v>29</v>
      </c>
      <c r="C50" s="30" t="s">
        <v>12</v>
      </c>
      <c r="D50" s="29">
        <v>7</v>
      </c>
      <c r="E50" s="29"/>
      <c r="F50" s="11"/>
      <c r="G50" s="11"/>
      <c r="H50" s="11"/>
      <c r="I50" s="14"/>
      <c r="J50" s="14"/>
      <c r="K50" s="14"/>
      <c r="L50" s="11"/>
      <c r="M50" s="14"/>
      <c r="N50" s="14"/>
      <c r="O50" s="55"/>
    </row>
    <row r="51" spans="1:15" ht="15.75" x14ac:dyDescent="0.25">
      <c r="A51" s="59"/>
      <c r="B51" s="40" t="s">
        <v>28</v>
      </c>
      <c r="C51" s="30" t="s">
        <v>13</v>
      </c>
      <c r="D51" s="29">
        <v>3</v>
      </c>
      <c r="E51" s="29">
        <v>5</v>
      </c>
      <c r="F51" s="11"/>
      <c r="G51" s="11"/>
      <c r="H51" s="11"/>
      <c r="I51" s="27"/>
      <c r="J51" s="27"/>
      <c r="K51" s="27"/>
      <c r="L51" s="11"/>
      <c r="M51" s="14"/>
      <c r="N51" s="14"/>
      <c r="O51" s="55"/>
    </row>
    <row r="52" spans="1:15" ht="15.75" x14ac:dyDescent="0.25">
      <c r="A52" s="59"/>
      <c r="B52" s="40" t="s">
        <v>29</v>
      </c>
      <c r="C52" s="30" t="s">
        <v>13</v>
      </c>
      <c r="D52" s="29">
        <v>1</v>
      </c>
      <c r="E52" s="29">
        <v>2</v>
      </c>
      <c r="F52" s="11"/>
      <c r="G52" s="11"/>
      <c r="H52" s="11"/>
      <c r="I52" s="27"/>
      <c r="J52" s="27"/>
      <c r="K52" s="27"/>
      <c r="L52" s="11"/>
      <c r="M52" s="14"/>
      <c r="N52" s="14"/>
      <c r="O52" s="55"/>
    </row>
    <row r="53" spans="1:15" ht="15.75" x14ac:dyDescent="0.25">
      <c r="A53" s="59"/>
      <c r="B53" s="40" t="s">
        <v>28</v>
      </c>
      <c r="C53" s="30" t="s">
        <v>41</v>
      </c>
      <c r="D53" s="29">
        <v>80</v>
      </c>
      <c r="E53" s="29">
        <v>133</v>
      </c>
      <c r="F53" s="11"/>
      <c r="G53" s="11"/>
      <c r="H53" s="11"/>
      <c r="I53" s="14"/>
      <c r="J53" s="14"/>
      <c r="K53" s="14"/>
      <c r="L53" s="11"/>
      <c r="M53" s="14"/>
      <c r="N53" s="14"/>
      <c r="O53" s="55"/>
    </row>
    <row r="54" spans="1:15" ht="15.75" x14ac:dyDescent="0.25">
      <c r="A54" s="59"/>
      <c r="B54" s="40" t="s">
        <v>28</v>
      </c>
      <c r="C54" s="30" t="s">
        <v>27</v>
      </c>
      <c r="D54" s="29">
        <v>15</v>
      </c>
      <c r="E54" s="29"/>
      <c r="F54" s="40"/>
      <c r="G54" s="40"/>
      <c r="H54" s="11"/>
      <c r="I54" s="14"/>
      <c r="J54" s="14"/>
      <c r="K54" s="14"/>
      <c r="L54" s="11"/>
      <c r="M54" s="14"/>
      <c r="N54" s="14"/>
      <c r="O54" s="55"/>
    </row>
    <row r="55" spans="1:15" ht="15.75" x14ac:dyDescent="0.25">
      <c r="A55" s="59"/>
      <c r="B55" s="40" t="s">
        <v>28</v>
      </c>
      <c r="C55" s="30" t="s">
        <v>10</v>
      </c>
      <c r="D55" s="29">
        <v>90</v>
      </c>
      <c r="E55" s="29">
        <v>164</v>
      </c>
      <c r="F55" s="40"/>
      <c r="G55" s="40"/>
      <c r="H55" s="11"/>
      <c r="I55" s="14"/>
      <c r="J55" s="14"/>
      <c r="K55" s="14"/>
      <c r="L55" s="11"/>
      <c r="M55" s="14"/>
      <c r="N55" s="14"/>
      <c r="O55" s="55"/>
    </row>
    <row r="56" spans="1:15" ht="15.75" x14ac:dyDescent="0.25">
      <c r="A56" s="59"/>
      <c r="B56" s="40" t="s">
        <v>29</v>
      </c>
      <c r="C56" s="30" t="s">
        <v>10</v>
      </c>
      <c r="D56" s="29">
        <v>26</v>
      </c>
      <c r="E56" s="29">
        <v>47</v>
      </c>
      <c r="F56" s="40"/>
      <c r="G56" s="40"/>
      <c r="H56" s="11"/>
      <c r="I56" s="27"/>
      <c r="J56" s="27"/>
      <c r="K56" s="27"/>
      <c r="L56" s="11"/>
      <c r="M56" s="14"/>
      <c r="N56" s="14"/>
      <c r="O56" s="55"/>
    </row>
    <row r="57" spans="1:15" ht="15.75" x14ac:dyDescent="0.25">
      <c r="A57" s="33"/>
      <c r="B57" s="49"/>
      <c r="C57" s="4" t="s">
        <v>11</v>
      </c>
      <c r="D57" s="5">
        <f>SUM(D48:D56)</f>
        <v>433</v>
      </c>
      <c r="E57" s="5">
        <f>SUM(E48:E56)</f>
        <v>351</v>
      </c>
      <c r="F57" s="6"/>
      <c r="G57" s="6"/>
      <c r="H57" s="6"/>
      <c r="I57" s="51"/>
      <c r="J57" s="7">
        <f>SUM(J48:J56)</f>
        <v>0</v>
      </c>
      <c r="K57" s="7">
        <f t="shared" ref="K57:O57" si="5">SUM(K48:K56)</f>
        <v>0</v>
      </c>
      <c r="L57" s="7">
        <f t="shared" si="5"/>
        <v>0</v>
      </c>
      <c r="M57" s="7">
        <f t="shared" si="5"/>
        <v>0</v>
      </c>
      <c r="N57" s="7">
        <f t="shared" si="5"/>
        <v>0</v>
      </c>
      <c r="O57" s="7">
        <f t="shared" si="5"/>
        <v>0</v>
      </c>
    </row>
    <row r="58" spans="1:15" ht="15.75" x14ac:dyDescent="0.25">
      <c r="A58" s="8"/>
      <c r="B58" s="65" t="s">
        <v>56</v>
      </c>
      <c r="C58" s="66"/>
      <c r="D58" s="9">
        <f>SUM(+D12+D20+D26+D37+D47+D57)</f>
        <v>2155</v>
      </c>
      <c r="E58" s="9">
        <f>SUM(+E12+E20+E26+E37+E47+E57)</f>
        <v>2434</v>
      </c>
      <c r="F58" s="10"/>
      <c r="G58" s="10"/>
      <c r="H58" s="10"/>
      <c r="I58" s="10"/>
      <c r="J58" s="13">
        <f t="shared" ref="J58:O58" si="6">SUM(+J12+J20+J26+J37+J47+J57)</f>
        <v>0</v>
      </c>
      <c r="K58" s="13">
        <f t="shared" si="6"/>
        <v>0</v>
      </c>
      <c r="L58" s="13">
        <f t="shared" si="6"/>
        <v>0</v>
      </c>
      <c r="M58" s="13">
        <f t="shared" si="6"/>
        <v>0</v>
      </c>
      <c r="N58" s="13">
        <f t="shared" si="6"/>
        <v>0</v>
      </c>
      <c r="O58" s="13">
        <f t="shared" si="6"/>
        <v>0</v>
      </c>
    </row>
  </sheetData>
  <mergeCells count="10">
    <mergeCell ref="C2:H2"/>
    <mergeCell ref="C3:H3"/>
    <mergeCell ref="C4:E4"/>
    <mergeCell ref="A48:A56"/>
    <mergeCell ref="B58:C58"/>
    <mergeCell ref="A6:A11"/>
    <mergeCell ref="A13:A19"/>
    <mergeCell ref="A21:A25"/>
    <mergeCell ref="A27:A36"/>
    <mergeCell ref="A38:A46"/>
  </mergeCells>
  <pageMargins left="0.7" right="0.7" top="0.75" bottom="0.75" header="0.3" footer="0.3"/>
  <pageSetup paperSize="9" scale="51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8" sqref="B8:B10"/>
    </sheetView>
  </sheetViews>
  <sheetFormatPr defaultRowHeight="15" x14ac:dyDescent="0.25"/>
  <cols>
    <col min="2" max="2" width="20.7109375" customWidth="1"/>
  </cols>
  <sheetData>
    <row r="2" spans="2:7" x14ac:dyDescent="0.25">
      <c r="B2" s="75" t="s">
        <v>58</v>
      </c>
      <c r="C2" s="75"/>
      <c r="D2" s="75"/>
      <c r="E2" s="75"/>
      <c r="F2" s="75"/>
      <c r="G2" s="75"/>
    </row>
    <row r="3" spans="2:7" x14ac:dyDescent="0.25">
      <c r="B3" s="75" t="s">
        <v>16</v>
      </c>
      <c r="C3" s="75"/>
      <c r="D3" s="75"/>
      <c r="E3" s="75"/>
      <c r="F3" s="75"/>
      <c r="G3" s="75"/>
    </row>
    <row r="4" spans="2:7" x14ac:dyDescent="0.25">
      <c r="B4" s="16"/>
      <c r="C4" s="16"/>
      <c r="D4" s="16"/>
      <c r="E4" s="16"/>
      <c r="F4" s="16"/>
      <c r="G4" s="17"/>
    </row>
    <row r="5" spans="2:7" x14ac:dyDescent="0.25">
      <c r="B5" s="16"/>
      <c r="C5" s="16"/>
      <c r="D5" s="16"/>
      <c r="E5" s="16"/>
      <c r="F5" s="16"/>
      <c r="G5" s="17"/>
    </row>
    <row r="6" spans="2:7" x14ac:dyDescent="0.25">
      <c r="B6" s="75" t="s">
        <v>17</v>
      </c>
      <c r="C6" s="75"/>
      <c r="D6" s="75"/>
      <c r="E6" s="75"/>
      <c r="F6" s="75"/>
      <c r="G6" s="75"/>
    </row>
    <row r="7" spans="2:7" ht="15.75" thickBot="1" x14ac:dyDescent="0.3">
      <c r="B7" s="17"/>
      <c r="C7" s="17"/>
      <c r="D7" s="17"/>
      <c r="E7" s="17"/>
      <c r="F7" s="17"/>
      <c r="G7" s="17"/>
    </row>
    <row r="8" spans="2:7" x14ac:dyDescent="0.25">
      <c r="B8" s="76" t="s">
        <v>59</v>
      </c>
      <c r="C8" s="79" t="s">
        <v>30</v>
      </c>
      <c r="D8" s="79"/>
      <c r="E8" s="79"/>
      <c r="F8" s="79"/>
      <c r="G8" s="81" t="s">
        <v>18</v>
      </c>
    </row>
    <row r="9" spans="2:7" x14ac:dyDescent="0.25">
      <c r="B9" s="77"/>
      <c r="C9" s="80"/>
      <c r="D9" s="80"/>
      <c r="E9" s="80"/>
      <c r="F9" s="80"/>
      <c r="G9" s="82"/>
    </row>
    <row r="10" spans="2:7" ht="15.75" thickBot="1" x14ac:dyDescent="0.3">
      <c r="B10" s="78"/>
      <c r="C10" s="18" t="s">
        <v>19</v>
      </c>
      <c r="D10" s="18" t="s">
        <v>20</v>
      </c>
      <c r="E10" s="18" t="s">
        <v>21</v>
      </c>
      <c r="F10" s="18" t="s">
        <v>22</v>
      </c>
      <c r="G10" s="83"/>
    </row>
    <row r="11" spans="2:7" ht="53.25" customHeight="1" x14ac:dyDescent="0.25">
      <c r="B11" s="19" t="s">
        <v>42</v>
      </c>
      <c r="C11" s="20">
        <v>505</v>
      </c>
      <c r="D11" s="20">
        <v>550</v>
      </c>
      <c r="E11" s="20">
        <v>550</v>
      </c>
      <c r="F11" s="20">
        <v>550</v>
      </c>
      <c r="G11" s="21">
        <f>SUM(C11:F11)</f>
        <v>2155</v>
      </c>
    </row>
    <row r="12" spans="2:7" x14ac:dyDescent="0.25">
      <c r="B12" s="22"/>
      <c r="C12" s="23"/>
      <c r="D12" s="23"/>
      <c r="E12" s="23"/>
      <c r="F12" s="23"/>
      <c r="G12" s="21"/>
    </row>
    <row r="13" spans="2:7" x14ac:dyDescent="0.25">
      <c r="B13" s="24" t="s">
        <v>23</v>
      </c>
      <c r="C13" s="22">
        <f>SUM(C11:C12)</f>
        <v>505</v>
      </c>
      <c r="D13" s="22">
        <f>SUM(D11:D12)</f>
        <v>550</v>
      </c>
      <c r="E13" s="22">
        <f>SUM(E11:E12)</f>
        <v>550</v>
      </c>
      <c r="F13" s="22">
        <f>SUM(F11)</f>
        <v>550</v>
      </c>
      <c r="G13" s="22">
        <f>SUM(C13:F13)</f>
        <v>2155</v>
      </c>
    </row>
    <row r="14" spans="2:7" x14ac:dyDescent="0.25">
      <c r="B14" s="17"/>
      <c r="C14" s="17"/>
      <c r="D14" s="17"/>
      <c r="E14" s="17"/>
      <c r="F14" s="17"/>
      <c r="G14" s="17"/>
    </row>
    <row r="17" spans="2:7" ht="15.75" x14ac:dyDescent="0.25">
      <c r="B17" s="25" t="s">
        <v>24</v>
      </c>
      <c r="C17" s="25"/>
      <c r="E17" s="25"/>
      <c r="F17" s="25" t="s">
        <v>25</v>
      </c>
      <c r="G17" s="26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2025-12-01T13:57:30Z</dcterms:modified>
</cp:coreProperties>
</file>