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адежда\Ползване\Процедури по Наредбата\2026\Корен\1-2-26 МТ\"/>
    </mc:Choice>
  </mc:AlternateContent>
  <xr:revisionPtr revIDLastSave="0" documentId="13_ncr:1_{84615C01-34AC-4B62-97AF-0F0244B501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цени'!$A$5:$L$110</definedName>
    <definedName name="_Hlk197939478" localSheetId="1">'Прил 2 дост цени'!$J$114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113" i="7" l="1"/>
  <c r="L113" i="7"/>
  <c r="J113" i="7"/>
  <c r="L112" i="7"/>
  <c r="J112" i="7"/>
  <c r="E109" i="8"/>
  <c r="K108" i="8"/>
  <c r="H108" i="8"/>
  <c r="L108" i="8" s="1"/>
  <c r="K107" i="8"/>
  <c r="L107" i="8" s="1"/>
  <c r="H107" i="8"/>
  <c r="J107" i="8" s="1"/>
  <c r="K106" i="8"/>
  <c r="H106" i="8"/>
  <c r="L106" i="8" s="1"/>
  <c r="K105" i="8"/>
  <c r="H105" i="8"/>
  <c r="L105" i="8" s="1"/>
  <c r="K104" i="8"/>
  <c r="L104" i="8" s="1"/>
  <c r="N104" i="8" s="1"/>
  <c r="J104" i="8"/>
  <c r="H104" i="8"/>
  <c r="K103" i="8"/>
  <c r="H103" i="8"/>
  <c r="L103" i="8" s="1"/>
  <c r="L102" i="8"/>
  <c r="N102" i="8" s="1"/>
  <c r="K102" i="8"/>
  <c r="J102" i="8"/>
  <c r="H102" i="8"/>
  <c r="K101" i="8"/>
  <c r="H101" i="8"/>
  <c r="L101" i="8" s="1"/>
  <c r="E99" i="8"/>
  <c r="E100" i="8" s="1"/>
  <c r="L98" i="8"/>
  <c r="K98" i="8"/>
  <c r="H98" i="8"/>
  <c r="J98" i="8" s="1"/>
  <c r="L97" i="8"/>
  <c r="K97" i="8"/>
  <c r="H97" i="8"/>
  <c r="J97" i="8" s="1"/>
  <c r="K96" i="8"/>
  <c r="H96" i="8"/>
  <c r="L96" i="8" s="1"/>
  <c r="E95" i="8"/>
  <c r="K94" i="8"/>
  <c r="L94" i="8" s="1"/>
  <c r="H94" i="8"/>
  <c r="J94" i="8" s="1"/>
  <c r="K93" i="8"/>
  <c r="H93" i="8"/>
  <c r="L93" i="8" s="1"/>
  <c r="K92" i="8"/>
  <c r="J92" i="8"/>
  <c r="H92" i="8"/>
  <c r="L92" i="8" s="1"/>
  <c r="H91" i="8"/>
  <c r="E91" i="8"/>
  <c r="L90" i="8"/>
  <c r="N90" i="8" s="1"/>
  <c r="K90" i="8"/>
  <c r="H90" i="8"/>
  <c r="J90" i="8" s="1"/>
  <c r="L89" i="8"/>
  <c r="K89" i="8"/>
  <c r="H89" i="8"/>
  <c r="J89" i="8" s="1"/>
  <c r="K88" i="8"/>
  <c r="H88" i="8"/>
  <c r="L88" i="8" s="1"/>
  <c r="E87" i="8"/>
  <c r="K86" i="8"/>
  <c r="L86" i="8" s="1"/>
  <c r="H86" i="8"/>
  <c r="J86" i="8" s="1"/>
  <c r="K85" i="8"/>
  <c r="H85" i="8"/>
  <c r="L85" i="8" s="1"/>
  <c r="K84" i="8"/>
  <c r="J84" i="8"/>
  <c r="H84" i="8"/>
  <c r="L84" i="8" s="1"/>
  <c r="E83" i="8"/>
  <c r="L82" i="8"/>
  <c r="K82" i="8"/>
  <c r="H82" i="8"/>
  <c r="J82" i="8" s="1"/>
  <c r="L81" i="8"/>
  <c r="K81" i="8"/>
  <c r="H81" i="8"/>
  <c r="J81" i="8" s="1"/>
  <c r="K80" i="8"/>
  <c r="H80" i="8"/>
  <c r="L80" i="8" s="1"/>
  <c r="E79" i="8"/>
  <c r="K78" i="8"/>
  <c r="L78" i="8" s="1"/>
  <c r="N78" i="8" s="1"/>
  <c r="H78" i="8"/>
  <c r="J78" i="8" s="1"/>
  <c r="K77" i="8"/>
  <c r="H77" i="8"/>
  <c r="L77" i="8" s="1"/>
  <c r="K76" i="8"/>
  <c r="J76" i="8"/>
  <c r="H76" i="8"/>
  <c r="L76" i="8" s="1"/>
  <c r="E75" i="8"/>
  <c r="L74" i="8"/>
  <c r="N74" i="8" s="1"/>
  <c r="K74" i="8"/>
  <c r="H74" i="8"/>
  <c r="J74" i="8" s="1"/>
  <c r="L73" i="8"/>
  <c r="K73" i="8"/>
  <c r="H73" i="8"/>
  <c r="J73" i="8" s="1"/>
  <c r="K72" i="8"/>
  <c r="H72" i="8"/>
  <c r="L72" i="8" s="1"/>
  <c r="E71" i="8"/>
  <c r="K70" i="8"/>
  <c r="L70" i="8" s="1"/>
  <c r="N70" i="8" s="1"/>
  <c r="H70" i="8"/>
  <c r="J70" i="8" s="1"/>
  <c r="K69" i="8"/>
  <c r="H69" i="8"/>
  <c r="L69" i="8" s="1"/>
  <c r="K68" i="8"/>
  <c r="J68" i="8"/>
  <c r="H68" i="8"/>
  <c r="L68" i="8" s="1"/>
  <c r="E67" i="8"/>
  <c r="E66" i="8"/>
  <c r="K65" i="8"/>
  <c r="L65" i="8" s="1"/>
  <c r="H65" i="8"/>
  <c r="J65" i="8" s="1"/>
  <c r="K64" i="8"/>
  <c r="H64" i="8"/>
  <c r="L64" i="8" s="1"/>
  <c r="K63" i="8"/>
  <c r="J63" i="8"/>
  <c r="H63" i="8"/>
  <c r="L63" i="8" s="1"/>
  <c r="E62" i="8"/>
  <c r="L61" i="8"/>
  <c r="K61" i="8"/>
  <c r="H61" i="8"/>
  <c r="J61" i="8" s="1"/>
  <c r="L60" i="8"/>
  <c r="N60" i="8" s="1"/>
  <c r="K60" i="8"/>
  <c r="H60" i="8"/>
  <c r="J60" i="8" s="1"/>
  <c r="K59" i="8"/>
  <c r="H59" i="8"/>
  <c r="L59" i="8" s="1"/>
  <c r="E58" i="8"/>
  <c r="K57" i="8"/>
  <c r="L57" i="8" s="1"/>
  <c r="H57" i="8"/>
  <c r="J57" i="8" s="1"/>
  <c r="K56" i="8"/>
  <c r="H56" i="8"/>
  <c r="L56" i="8" s="1"/>
  <c r="K55" i="8"/>
  <c r="J55" i="8"/>
  <c r="H55" i="8"/>
  <c r="L55" i="8" s="1"/>
  <c r="E54" i="8"/>
  <c r="L53" i="8"/>
  <c r="K53" i="8"/>
  <c r="H53" i="8"/>
  <c r="J53" i="8" s="1"/>
  <c r="L52" i="8"/>
  <c r="N52" i="8" s="1"/>
  <c r="K52" i="8"/>
  <c r="H52" i="8"/>
  <c r="J52" i="8" s="1"/>
  <c r="K51" i="8"/>
  <c r="H51" i="8"/>
  <c r="H54" i="8" s="1"/>
  <c r="E50" i="8"/>
  <c r="K49" i="8"/>
  <c r="L49" i="8" s="1"/>
  <c r="N49" i="8" s="1"/>
  <c r="H49" i="8"/>
  <c r="J49" i="8" s="1"/>
  <c r="K48" i="8"/>
  <c r="H48" i="8"/>
  <c r="L48" i="8" s="1"/>
  <c r="K47" i="8"/>
  <c r="J47" i="8"/>
  <c r="H47" i="8"/>
  <c r="L47" i="8" s="1"/>
  <c r="E46" i="8"/>
  <c r="L45" i="8"/>
  <c r="K45" i="8"/>
  <c r="H45" i="8"/>
  <c r="J45" i="8" s="1"/>
  <c r="L44" i="8"/>
  <c r="K44" i="8"/>
  <c r="H44" i="8"/>
  <c r="J44" i="8" s="1"/>
  <c r="K43" i="8"/>
  <c r="H43" i="8"/>
  <c r="H46" i="8" s="1"/>
  <c r="E42" i="8"/>
  <c r="K41" i="8"/>
  <c r="L41" i="8" s="1"/>
  <c r="H41" i="8"/>
  <c r="J41" i="8" s="1"/>
  <c r="K40" i="8"/>
  <c r="H40" i="8"/>
  <c r="L40" i="8" s="1"/>
  <c r="K39" i="8"/>
  <c r="J39" i="8"/>
  <c r="H39" i="8"/>
  <c r="L39" i="8" s="1"/>
  <c r="E38" i="8"/>
  <c r="L37" i="8"/>
  <c r="N37" i="8" s="1"/>
  <c r="K37" i="8"/>
  <c r="H37" i="8"/>
  <c r="J37" i="8" s="1"/>
  <c r="L36" i="8"/>
  <c r="N36" i="8" s="1"/>
  <c r="K36" i="8"/>
  <c r="H36" i="8"/>
  <c r="J36" i="8" s="1"/>
  <c r="K35" i="8"/>
  <c r="H35" i="8"/>
  <c r="L35" i="8" s="1"/>
  <c r="E34" i="8"/>
  <c r="K33" i="8"/>
  <c r="L33" i="8" s="1"/>
  <c r="N33" i="8" s="1"/>
  <c r="J33" i="8"/>
  <c r="H33" i="8"/>
  <c r="L32" i="8"/>
  <c r="K32" i="8"/>
  <c r="H32" i="8"/>
  <c r="J32" i="8" s="1"/>
  <c r="L31" i="8"/>
  <c r="K31" i="8"/>
  <c r="H31" i="8"/>
  <c r="J31" i="8" s="1"/>
  <c r="K30" i="8"/>
  <c r="H30" i="8"/>
  <c r="L30" i="8" s="1"/>
  <c r="K29" i="8"/>
  <c r="H29" i="8"/>
  <c r="L29" i="8" s="1"/>
  <c r="K28" i="8"/>
  <c r="L28" i="8" s="1"/>
  <c r="H28" i="8"/>
  <c r="J28" i="8" s="1"/>
  <c r="K27" i="8"/>
  <c r="H27" i="8"/>
  <c r="L27" i="8" s="1"/>
  <c r="K26" i="8"/>
  <c r="J26" i="8"/>
  <c r="H26" i="8"/>
  <c r="L26" i="8" s="1"/>
  <c r="E25" i="8"/>
  <c r="K24" i="8"/>
  <c r="H24" i="8"/>
  <c r="L24" i="8" s="1"/>
  <c r="K23" i="8"/>
  <c r="L23" i="8" s="1"/>
  <c r="H23" i="8"/>
  <c r="J23" i="8" s="1"/>
  <c r="K22" i="8"/>
  <c r="H22" i="8"/>
  <c r="L22" i="8" s="1"/>
  <c r="K21" i="8"/>
  <c r="J21" i="8"/>
  <c r="H21" i="8"/>
  <c r="L21" i="8" s="1"/>
  <c r="N21" i="8" s="1"/>
  <c r="K20" i="8"/>
  <c r="L20" i="8" s="1"/>
  <c r="N20" i="8" s="1"/>
  <c r="J20" i="8"/>
  <c r="H20" i="8"/>
  <c r="L19" i="8"/>
  <c r="K19" i="8"/>
  <c r="H19" i="8"/>
  <c r="J19" i="8" s="1"/>
  <c r="L18" i="8"/>
  <c r="K18" i="8"/>
  <c r="H18" i="8"/>
  <c r="J18" i="8" s="1"/>
  <c r="K17" i="8"/>
  <c r="H17" i="8"/>
  <c r="L17" i="8" s="1"/>
  <c r="E16" i="8"/>
  <c r="L15" i="8"/>
  <c r="N15" i="8" s="1"/>
  <c r="K15" i="8"/>
  <c r="J15" i="8"/>
  <c r="H15" i="8"/>
  <c r="L14" i="8"/>
  <c r="K14" i="8"/>
  <c r="H14" i="8"/>
  <c r="J14" i="8" s="1"/>
  <c r="L13" i="8"/>
  <c r="K13" i="8"/>
  <c r="H13" i="8"/>
  <c r="J13" i="8" s="1"/>
  <c r="K12" i="8"/>
  <c r="H12" i="8"/>
  <c r="L12" i="8" s="1"/>
  <c r="K11" i="8"/>
  <c r="H11" i="8"/>
  <c r="L11" i="8" s="1"/>
  <c r="K10" i="8"/>
  <c r="L10" i="8" s="1"/>
  <c r="N10" i="8" s="1"/>
  <c r="H10" i="8"/>
  <c r="J10" i="8" s="1"/>
  <c r="K9" i="8"/>
  <c r="J9" i="8"/>
  <c r="H9" i="8"/>
  <c r="L9" i="8" s="1"/>
  <c r="N9" i="8" s="1"/>
  <c r="K8" i="8"/>
  <c r="L8" i="8" s="1"/>
  <c r="J8" i="8"/>
  <c r="H8" i="8"/>
  <c r="E67" i="7"/>
  <c r="E109" i="7"/>
  <c r="K108" i="7"/>
  <c r="H108" i="7"/>
  <c r="K107" i="7"/>
  <c r="H107" i="7"/>
  <c r="J107" i="7" s="1"/>
  <c r="K106" i="7"/>
  <c r="H106" i="7"/>
  <c r="J106" i="7" s="1"/>
  <c r="K105" i="7"/>
  <c r="H105" i="7"/>
  <c r="K104" i="7"/>
  <c r="H104" i="7"/>
  <c r="K103" i="7"/>
  <c r="H103" i="7"/>
  <c r="J103" i="7" s="1"/>
  <c r="K102" i="7"/>
  <c r="H102" i="7"/>
  <c r="J102" i="7" s="1"/>
  <c r="K101" i="7"/>
  <c r="H101" i="7"/>
  <c r="N23" i="8" l="1"/>
  <c r="N41" i="8"/>
  <c r="L87" i="8"/>
  <c r="N84" i="8"/>
  <c r="N88" i="8"/>
  <c r="L91" i="8"/>
  <c r="N94" i="8"/>
  <c r="L25" i="8"/>
  <c r="N24" i="8"/>
  <c r="N45" i="8"/>
  <c r="N39" i="8"/>
  <c r="L42" i="8"/>
  <c r="L95" i="8"/>
  <c r="N92" i="8"/>
  <c r="J71" i="8"/>
  <c r="J16" i="8"/>
  <c r="L38" i="8"/>
  <c r="N28" i="8"/>
  <c r="N53" i="8"/>
  <c r="N73" i="8"/>
  <c r="L99" i="8"/>
  <c r="N18" i="8"/>
  <c r="N29" i="8"/>
  <c r="L50" i="8"/>
  <c r="N47" i="8"/>
  <c r="N61" i="8"/>
  <c r="N65" i="8"/>
  <c r="N81" i="8"/>
  <c r="N85" i="8"/>
  <c r="J95" i="8"/>
  <c r="L109" i="8"/>
  <c r="N107" i="8"/>
  <c r="L83" i="8"/>
  <c r="N83" i="8" s="1"/>
  <c r="N14" i="8"/>
  <c r="N31" i="8"/>
  <c r="N98" i="8"/>
  <c r="N32" i="8"/>
  <c r="L58" i="8"/>
  <c r="N55" i="8"/>
  <c r="N59" i="8"/>
  <c r="L62" i="8"/>
  <c r="N62" i="8" s="1"/>
  <c r="N89" i="8"/>
  <c r="L79" i="8"/>
  <c r="N76" i="8"/>
  <c r="N69" i="8"/>
  <c r="N22" i="8"/>
  <c r="J58" i="8"/>
  <c r="L16" i="8"/>
  <c r="N8" i="8"/>
  <c r="N57" i="8"/>
  <c r="N26" i="8"/>
  <c r="L34" i="8"/>
  <c r="J34" i="8"/>
  <c r="L66" i="8"/>
  <c r="N63" i="8"/>
  <c r="N13" i="8"/>
  <c r="N19" i="8"/>
  <c r="N44" i="8"/>
  <c r="N48" i="8"/>
  <c r="N68" i="8"/>
  <c r="L71" i="8"/>
  <c r="L75" i="8"/>
  <c r="N75" i="8" s="1"/>
  <c r="N82" i="8"/>
  <c r="N86" i="8"/>
  <c r="N97" i="8"/>
  <c r="E110" i="8"/>
  <c r="H62" i="8"/>
  <c r="H75" i="8"/>
  <c r="J12" i="8"/>
  <c r="N12" i="8" s="1"/>
  <c r="J17" i="8"/>
  <c r="J25" i="8" s="1"/>
  <c r="J30" i="8"/>
  <c r="N30" i="8" s="1"/>
  <c r="J35" i="8"/>
  <c r="J38" i="8" s="1"/>
  <c r="J43" i="8"/>
  <c r="J46" i="8" s="1"/>
  <c r="J51" i="8"/>
  <c r="J54" i="8" s="1"/>
  <c r="J59" i="8"/>
  <c r="J62" i="8" s="1"/>
  <c r="J72" i="8"/>
  <c r="J75" i="8" s="1"/>
  <c r="J80" i="8"/>
  <c r="J83" i="8" s="1"/>
  <c r="J88" i="8"/>
  <c r="J91" i="8" s="1"/>
  <c r="J96" i="8"/>
  <c r="J99" i="8" s="1"/>
  <c r="J101" i="8"/>
  <c r="J109" i="8" s="1"/>
  <c r="H83" i="8"/>
  <c r="H99" i="8"/>
  <c r="J22" i="8"/>
  <c r="J27" i="8"/>
  <c r="N27" i="8" s="1"/>
  <c r="J40" i="8"/>
  <c r="J42" i="8" s="1"/>
  <c r="J48" i="8"/>
  <c r="J50" i="8" s="1"/>
  <c r="J56" i="8"/>
  <c r="N56" i="8" s="1"/>
  <c r="J64" i="8"/>
  <c r="J66" i="8" s="1"/>
  <c r="J67" i="8" s="1"/>
  <c r="J69" i="8"/>
  <c r="J77" i="8"/>
  <c r="N77" i="8" s="1"/>
  <c r="J85" i="8"/>
  <c r="J87" i="8" s="1"/>
  <c r="J93" i="8"/>
  <c r="N93" i="8" s="1"/>
  <c r="J106" i="8"/>
  <c r="N106" i="8" s="1"/>
  <c r="H38" i="8"/>
  <c r="L43" i="8"/>
  <c r="L51" i="8"/>
  <c r="J103" i="8"/>
  <c r="N103" i="8" s="1"/>
  <c r="J11" i="8"/>
  <c r="N11" i="8" s="1"/>
  <c r="J24" i="8"/>
  <c r="J29" i="8"/>
  <c r="H42" i="8"/>
  <c r="H50" i="8"/>
  <c r="H58" i="8"/>
  <c r="H66" i="8"/>
  <c r="H71" i="8"/>
  <c r="H79" i="8"/>
  <c r="H87" i="8"/>
  <c r="H95" i="8"/>
  <c r="J108" i="8"/>
  <c r="N108" i="8" s="1"/>
  <c r="J105" i="8"/>
  <c r="N105" i="8" s="1"/>
  <c r="L101" i="7"/>
  <c r="L105" i="7"/>
  <c r="L108" i="7"/>
  <c r="L103" i="7"/>
  <c r="N103" i="7" s="1"/>
  <c r="J108" i="7"/>
  <c r="L106" i="7"/>
  <c r="N106" i="7" s="1"/>
  <c r="L104" i="7"/>
  <c r="J105" i="7"/>
  <c r="L102" i="7"/>
  <c r="N102" i="7" s="1"/>
  <c r="J104" i="7"/>
  <c r="J101" i="7"/>
  <c r="L107" i="7"/>
  <c r="N107" i="7" s="1"/>
  <c r="N43" i="8" l="1"/>
  <c r="L46" i="8"/>
  <c r="N46" i="8" s="1"/>
  <c r="N34" i="8"/>
  <c r="N35" i="8"/>
  <c r="J100" i="8"/>
  <c r="N80" i="8"/>
  <c r="N96" i="8"/>
  <c r="N25" i="8"/>
  <c r="J79" i="8"/>
  <c r="N87" i="8"/>
  <c r="N72" i="8"/>
  <c r="N79" i="8"/>
  <c r="N17" i="8"/>
  <c r="N64" i="8"/>
  <c r="J110" i="8"/>
  <c r="N71" i="8"/>
  <c r="N66" i="8"/>
  <c r="N16" i="8"/>
  <c r="N95" i="8"/>
  <c r="L100" i="8"/>
  <c r="N100" i="8" s="1"/>
  <c r="N99" i="8"/>
  <c r="N40" i="8"/>
  <c r="N109" i="8"/>
  <c r="N50" i="8"/>
  <c r="N51" i="8"/>
  <c r="L54" i="8"/>
  <c r="N54" i="8" s="1"/>
  <c r="N38" i="8"/>
  <c r="N58" i="8"/>
  <c r="N101" i="8"/>
  <c r="N42" i="8"/>
  <c r="N91" i="8"/>
  <c r="N108" i="7"/>
  <c r="N105" i="7"/>
  <c r="N104" i="7"/>
  <c r="J109" i="7"/>
  <c r="L109" i="7"/>
  <c r="N101" i="7"/>
  <c r="L67" i="8" l="1"/>
  <c r="N109" i="7"/>
  <c r="N67" i="8" l="1"/>
  <c r="L110" i="8"/>
  <c r="N110" i="8" s="1"/>
  <c r="E62" i="7"/>
  <c r="E99" i="7"/>
  <c r="K98" i="7"/>
  <c r="H98" i="7"/>
  <c r="K97" i="7"/>
  <c r="H97" i="7"/>
  <c r="J97" i="7" s="1"/>
  <c r="K96" i="7"/>
  <c r="H96" i="7"/>
  <c r="E95" i="7"/>
  <c r="K94" i="7"/>
  <c r="H94" i="7"/>
  <c r="J94" i="7" s="1"/>
  <c r="K93" i="7"/>
  <c r="H93" i="7"/>
  <c r="K92" i="7"/>
  <c r="H92" i="7"/>
  <c r="E91" i="7"/>
  <c r="K90" i="7"/>
  <c r="H90" i="7"/>
  <c r="K89" i="7"/>
  <c r="H89" i="7"/>
  <c r="K88" i="7"/>
  <c r="H88" i="7"/>
  <c r="E87" i="7"/>
  <c r="K86" i="7"/>
  <c r="H86" i="7"/>
  <c r="J86" i="7" s="1"/>
  <c r="K85" i="7"/>
  <c r="H85" i="7"/>
  <c r="K84" i="7"/>
  <c r="H84" i="7"/>
  <c r="E83" i="7"/>
  <c r="K82" i="7"/>
  <c r="H82" i="7"/>
  <c r="K81" i="7"/>
  <c r="H81" i="7"/>
  <c r="K80" i="7"/>
  <c r="H80" i="7"/>
  <c r="E79" i="7"/>
  <c r="K78" i="7"/>
  <c r="H78" i="7"/>
  <c r="J78" i="7" s="1"/>
  <c r="K77" i="7"/>
  <c r="H77" i="7"/>
  <c r="K76" i="7"/>
  <c r="H76" i="7"/>
  <c r="E75" i="7"/>
  <c r="K74" i="7"/>
  <c r="H74" i="7"/>
  <c r="K73" i="7"/>
  <c r="H73" i="7"/>
  <c r="K72" i="7"/>
  <c r="H72" i="7"/>
  <c r="E71" i="7"/>
  <c r="K70" i="7"/>
  <c r="H70" i="7"/>
  <c r="J70" i="7" s="1"/>
  <c r="K69" i="7"/>
  <c r="H69" i="7"/>
  <c r="K68" i="7"/>
  <c r="H68" i="7"/>
  <c r="E66" i="7"/>
  <c r="K65" i="7"/>
  <c r="H65" i="7"/>
  <c r="K64" i="7"/>
  <c r="H64" i="7"/>
  <c r="J64" i="7" s="1"/>
  <c r="K63" i="7"/>
  <c r="H63" i="7"/>
  <c r="K61" i="7"/>
  <c r="H61" i="7"/>
  <c r="J61" i="7" s="1"/>
  <c r="K60" i="7"/>
  <c r="H60" i="7"/>
  <c r="K59" i="7"/>
  <c r="H59" i="7"/>
  <c r="J59" i="7" s="1"/>
  <c r="E58" i="7"/>
  <c r="K57" i="7"/>
  <c r="H57" i="7"/>
  <c r="K56" i="7"/>
  <c r="H56" i="7"/>
  <c r="J56" i="7" s="1"/>
  <c r="K55" i="7"/>
  <c r="H55" i="7"/>
  <c r="E54" i="7"/>
  <c r="K53" i="7"/>
  <c r="H53" i="7"/>
  <c r="J53" i="7" s="1"/>
  <c r="K52" i="7"/>
  <c r="H52" i="7"/>
  <c r="K51" i="7"/>
  <c r="H51" i="7"/>
  <c r="E50" i="7"/>
  <c r="K49" i="7"/>
  <c r="H49" i="7"/>
  <c r="K48" i="7"/>
  <c r="H48" i="7"/>
  <c r="J48" i="7" s="1"/>
  <c r="K47" i="7"/>
  <c r="H47" i="7"/>
  <c r="E46" i="7"/>
  <c r="K45" i="7"/>
  <c r="H45" i="7"/>
  <c r="J45" i="7" s="1"/>
  <c r="K44" i="7"/>
  <c r="H44" i="7"/>
  <c r="K43" i="7"/>
  <c r="H43" i="7"/>
  <c r="E42" i="7"/>
  <c r="K41" i="7"/>
  <c r="H41" i="7"/>
  <c r="K40" i="7"/>
  <c r="H40" i="7"/>
  <c r="J40" i="7" s="1"/>
  <c r="K39" i="7"/>
  <c r="H39" i="7"/>
  <c r="E38" i="7"/>
  <c r="K37" i="7"/>
  <c r="H37" i="7"/>
  <c r="J37" i="7" s="1"/>
  <c r="K36" i="7"/>
  <c r="H36" i="7"/>
  <c r="K35" i="7"/>
  <c r="H35" i="7"/>
  <c r="J35" i="7" s="1"/>
  <c r="E34" i="7"/>
  <c r="K33" i="7"/>
  <c r="H33" i="7"/>
  <c r="J33" i="7" s="1"/>
  <c r="K32" i="7"/>
  <c r="H32" i="7"/>
  <c r="K31" i="7"/>
  <c r="H31" i="7"/>
  <c r="J31" i="7" s="1"/>
  <c r="K30" i="7"/>
  <c r="H30" i="7"/>
  <c r="K29" i="7"/>
  <c r="H29" i="7"/>
  <c r="K28" i="7"/>
  <c r="H28" i="7"/>
  <c r="J28" i="7" s="1"/>
  <c r="K27" i="7"/>
  <c r="H27" i="7"/>
  <c r="K26" i="7"/>
  <c r="H26" i="7"/>
  <c r="J26" i="7" s="1"/>
  <c r="E25" i="7"/>
  <c r="K24" i="7"/>
  <c r="H24" i="7"/>
  <c r="J24" i="7" s="1"/>
  <c r="K23" i="7"/>
  <c r="H23" i="7"/>
  <c r="K22" i="7"/>
  <c r="H22" i="7"/>
  <c r="J22" i="7" s="1"/>
  <c r="K21" i="7"/>
  <c r="H21" i="7"/>
  <c r="K20" i="7"/>
  <c r="H20" i="7"/>
  <c r="K19" i="7"/>
  <c r="H19" i="7"/>
  <c r="J19" i="7" s="1"/>
  <c r="K18" i="7"/>
  <c r="H18" i="7"/>
  <c r="K17" i="7"/>
  <c r="H17" i="7"/>
  <c r="E16" i="7"/>
  <c r="K15" i="7"/>
  <c r="H15" i="7"/>
  <c r="J15" i="7" s="1"/>
  <c r="K14" i="7"/>
  <c r="H14" i="7"/>
  <c r="K13" i="7"/>
  <c r="H13" i="7"/>
  <c r="J13" i="7" s="1"/>
  <c r="K12" i="7"/>
  <c r="H12" i="7"/>
  <c r="K11" i="7"/>
  <c r="H11" i="7"/>
  <c r="K10" i="7"/>
  <c r="H10" i="7"/>
  <c r="J10" i="7" s="1"/>
  <c r="K9" i="7"/>
  <c r="H9" i="7"/>
  <c r="K8" i="7"/>
  <c r="H8" i="7"/>
  <c r="L60" i="7" l="1"/>
  <c r="L93" i="7"/>
  <c r="L37" i="7"/>
  <c r="N37" i="7" s="1"/>
  <c r="L68" i="7"/>
  <c r="L77" i="7"/>
  <c r="L44" i="7"/>
  <c r="L65" i="7"/>
  <c r="L17" i="7"/>
  <c r="L9" i="7"/>
  <c r="L30" i="7"/>
  <c r="L52" i="7"/>
  <c r="L76" i="7"/>
  <c r="L85" i="7"/>
  <c r="L49" i="7"/>
  <c r="L73" i="7"/>
  <c r="L82" i="7"/>
  <c r="L96" i="7"/>
  <c r="L45" i="7"/>
  <c r="N45" i="7" s="1"/>
  <c r="L78" i="7"/>
  <c r="N78" i="7" s="1"/>
  <c r="L88" i="7"/>
  <c r="L70" i="7"/>
  <c r="N70" i="7" s="1"/>
  <c r="L80" i="7"/>
  <c r="L89" i="7"/>
  <c r="H58" i="7"/>
  <c r="H91" i="7"/>
  <c r="L29" i="7"/>
  <c r="L51" i="7"/>
  <c r="L84" i="7"/>
  <c r="L92" i="7"/>
  <c r="J89" i="7"/>
  <c r="L57" i="7"/>
  <c r="L81" i="7"/>
  <c r="L98" i="7"/>
  <c r="L94" i="7"/>
  <c r="N94" i="7" s="1"/>
  <c r="L32" i="7"/>
  <c r="L36" i="7"/>
  <c r="L59" i="7"/>
  <c r="N59" i="7" s="1"/>
  <c r="L69" i="7"/>
  <c r="L64" i="7"/>
  <c r="N64" i="7" s="1"/>
  <c r="L56" i="7"/>
  <c r="N56" i="7" s="1"/>
  <c r="L97" i="7"/>
  <c r="N97" i="7" s="1"/>
  <c r="L86" i="7"/>
  <c r="N86" i="7" s="1"/>
  <c r="J81" i="7"/>
  <c r="J73" i="7"/>
  <c r="H75" i="7"/>
  <c r="E100" i="7"/>
  <c r="L90" i="7"/>
  <c r="L74" i="7"/>
  <c r="L48" i="7"/>
  <c r="N48" i="7" s="1"/>
  <c r="J72" i="7"/>
  <c r="J80" i="7"/>
  <c r="J88" i="7"/>
  <c r="J96" i="7"/>
  <c r="H83" i="7"/>
  <c r="H99" i="7"/>
  <c r="L40" i="7"/>
  <c r="N40" i="7" s="1"/>
  <c r="J69" i="7"/>
  <c r="J77" i="7"/>
  <c r="J85" i="7"/>
  <c r="J93" i="7"/>
  <c r="L20" i="7"/>
  <c r="L41" i="7"/>
  <c r="L53" i="7"/>
  <c r="N53" i="7" s="1"/>
  <c r="L61" i="7"/>
  <c r="N61" i="7" s="1"/>
  <c r="L72" i="7"/>
  <c r="J74" i="7"/>
  <c r="J82" i="7"/>
  <c r="J90" i="7"/>
  <c r="J98" i="7"/>
  <c r="H71" i="7"/>
  <c r="H79" i="7"/>
  <c r="H87" i="7"/>
  <c r="H95" i="7"/>
  <c r="L21" i="7"/>
  <c r="L55" i="7"/>
  <c r="L63" i="7"/>
  <c r="J68" i="7"/>
  <c r="J76" i="7"/>
  <c r="J84" i="7"/>
  <c r="J92" i="7"/>
  <c r="L43" i="7"/>
  <c r="H50" i="7"/>
  <c r="J51" i="7"/>
  <c r="L18" i="7"/>
  <c r="L39" i="7"/>
  <c r="J43" i="7"/>
  <c r="L35" i="7"/>
  <c r="N35" i="7" s="1"/>
  <c r="J39" i="7"/>
  <c r="J47" i="7"/>
  <c r="J55" i="7"/>
  <c r="J63" i="7"/>
  <c r="H42" i="7"/>
  <c r="L33" i="7"/>
  <c r="N33" i="7" s="1"/>
  <c r="J36" i="7"/>
  <c r="J44" i="7"/>
  <c r="J52" i="7"/>
  <c r="J60" i="7"/>
  <c r="H66" i="7"/>
  <c r="J41" i="7"/>
  <c r="L47" i="7"/>
  <c r="J49" i="7"/>
  <c r="J57" i="7"/>
  <c r="J65" i="7"/>
  <c r="L22" i="7"/>
  <c r="N22" i="7" s="1"/>
  <c r="L27" i="7"/>
  <c r="H38" i="7"/>
  <c r="H46" i="7"/>
  <c r="H54" i="7"/>
  <c r="H62" i="7"/>
  <c r="L28" i="7"/>
  <c r="N28" i="7" s="1"/>
  <c r="L31" i="7"/>
  <c r="N31" i="7" s="1"/>
  <c r="J27" i="7"/>
  <c r="L26" i="7"/>
  <c r="N26" i="7" s="1"/>
  <c r="L8" i="7"/>
  <c r="L12" i="7"/>
  <c r="J30" i="7"/>
  <c r="J32" i="7"/>
  <c r="J29" i="7"/>
  <c r="L11" i="7"/>
  <c r="L23" i="7"/>
  <c r="L24" i="7"/>
  <c r="N24" i="7" s="1"/>
  <c r="L19" i="7"/>
  <c r="N19" i="7" s="1"/>
  <c r="J21" i="7"/>
  <c r="J18" i="7"/>
  <c r="J23" i="7"/>
  <c r="J20" i="7"/>
  <c r="J17" i="7"/>
  <c r="L13" i="7"/>
  <c r="N13" i="7" s="1"/>
  <c r="L14" i="7"/>
  <c r="L15" i="7"/>
  <c r="N15" i="7" s="1"/>
  <c r="L10" i="7"/>
  <c r="N10" i="7" s="1"/>
  <c r="J12" i="7"/>
  <c r="J9" i="7"/>
  <c r="J14" i="7"/>
  <c r="J11" i="7"/>
  <c r="J8" i="7"/>
  <c r="E110" i="7" l="1"/>
  <c r="N60" i="7"/>
  <c r="N20" i="7"/>
  <c r="N77" i="7"/>
  <c r="N89" i="7"/>
  <c r="N65" i="7"/>
  <c r="N30" i="7"/>
  <c r="L46" i="7"/>
  <c r="N93" i="7"/>
  <c r="L83" i="7"/>
  <c r="N44" i="7"/>
  <c r="N49" i="7"/>
  <c r="L71" i="7"/>
  <c r="N73" i="7"/>
  <c r="L62" i="7"/>
  <c r="N18" i="7"/>
  <c r="N21" i="7"/>
  <c r="L99" i="7"/>
  <c r="N51" i="7"/>
  <c r="L58" i="7"/>
  <c r="N12" i="7"/>
  <c r="N17" i="7"/>
  <c r="N41" i="7"/>
  <c r="N85" i="7"/>
  <c r="N80" i="7"/>
  <c r="L95" i="7"/>
  <c r="N88" i="7"/>
  <c r="J66" i="7"/>
  <c r="L25" i="7"/>
  <c r="N82" i="7"/>
  <c r="L91" i="7"/>
  <c r="N23" i="7"/>
  <c r="J34" i="7"/>
  <c r="N52" i="7"/>
  <c r="N9" i="7"/>
  <c r="N57" i="7"/>
  <c r="N81" i="7"/>
  <c r="L66" i="7"/>
  <c r="N98" i="7"/>
  <c r="N96" i="7"/>
  <c r="L79" i="7"/>
  <c r="N55" i="7"/>
  <c r="N32" i="7"/>
  <c r="N36" i="7"/>
  <c r="J95" i="7"/>
  <c r="N69" i="7"/>
  <c r="N74" i="7"/>
  <c r="N43" i="7"/>
  <c r="L38" i="7"/>
  <c r="L42" i="7"/>
  <c r="L87" i="7"/>
  <c r="J87" i="7"/>
  <c r="N84" i="7"/>
  <c r="J79" i="7"/>
  <c r="N90" i="7"/>
  <c r="N72" i="7"/>
  <c r="L75" i="7"/>
  <c r="N27" i="7"/>
  <c r="J71" i="7"/>
  <c r="J99" i="7"/>
  <c r="N76" i="7"/>
  <c r="J54" i="7"/>
  <c r="J91" i="7"/>
  <c r="N92" i="7"/>
  <c r="J83" i="7"/>
  <c r="N68" i="7"/>
  <c r="L54" i="7"/>
  <c r="J75" i="7"/>
  <c r="J46" i="7"/>
  <c r="L34" i="7"/>
  <c r="N47" i="7"/>
  <c r="L50" i="7"/>
  <c r="J58" i="7"/>
  <c r="N63" i="7"/>
  <c r="J50" i="7"/>
  <c r="J38" i="7"/>
  <c r="J42" i="7"/>
  <c r="N39" i="7"/>
  <c r="J62" i="7"/>
  <c r="N29" i="7"/>
  <c r="N11" i="7"/>
  <c r="N14" i="7"/>
  <c r="J25" i="7"/>
  <c r="L16" i="7"/>
  <c r="J16" i="7"/>
  <c r="N8" i="7"/>
  <c r="N46" i="7" l="1"/>
  <c r="N83" i="7"/>
  <c r="N62" i="7"/>
  <c r="N91" i="7"/>
  <c r="N99" i="7"/>
  <c r="N58" i="7"/>
  <c r="N38" i="7"/>
  <c r="N79" i="7"/>
  <c r="N25" i="7"/>
  <c r="N71" i="7"/>
  <c r="N95" i="7"/>
  <c r="N66" i="7"/>
  <c r="N34" i="7"/>
  <c r="N42" i="7"/>
  <c r="N54" i="7"/>
  <c r="L100" i="7"/>
  <c r="L110" i="7" s="1"/>
  <c r="N87" i="7"/>
  <c r="L67" i="7"/>
  <c r="N16" i="7"/>
  <c r="J100" i="7"/>
  <c r="N75" i="7"/>
  <c r="J67" i="7"/>
  <c r="N50" i="7"/>
  <c r="J110" i="7" l="1"/>
  <c r="N111" i="7" s="1"/>
  <c r="O111" i="7"/>
  <c r="N100" i="7"/>
  <c r="N67" i="7"/>
  <c r="N110" i="7" l="1"/>
  <c r="B7" i="8"/>
  <c r="C7" i="8" s="1"/>
  <c r="D7" i="8" s="1"/>
  <c r="E7" i="8" s="1"/>
  <c r="F7" i="8" s="1"/>
  <c r="B7" i="7"/>
  <c r="C7" i="7" s="1"/>
  <c r="D7" i="7" s="1"/>
  <c r="E7" i="7" s="1"/>
  <c r="F7" i="7" s="1"/>
  <c r="G7" i="7" l="1"/>
  <c r="H7" i="7" s="1"/>
  <c r="K7" i="7" s="1"/>
  <c r="L7" i="7" s="1"/>
  <c r="I7" i="7"/>
  <c r="J7" i="7" s="1"/>
  <c r="G7" i="8"/>
  <c r="H7" i="8" s="1"/>
  <c r="I7" i="8" s="1"/>
  <c r="J7" i="8" s="1"/>
  <c r="K7" i="8" s="1"/>
  <c r="L7" i="8" s="1"/>
  <c r="F11" i="9"/>
</calcChain>
</file>

<file path=xl/sharedStrings.xml><?xml version="1.0" encoding="utf-8"?>
<sst xmlns="http://schemas.openxmlformats.org/spreadsheetml/2006/main" count="606" uniqueCount="74">
  <si>
    <t>Сортимент</t>
  </si>
  <si>
    <t>към Договор № ….... / ….................... 20…... Год</t>
  </si>
  <si>
    <t>ТП ДГС, ДЛС</t>
  </si>
  <si>
    <t xml:space="preserve">ПРИЛОЖЕНИЕ 3 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</si>
  <si>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</si>
  <si>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</si>
  <si>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</si>
  <si>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</si>
  <si>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</si>
  <si>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</si>
  <si>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</si>
  <si>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r>
      <t>пл.м</t>
    </r>
    <r>
      <rPr>
        <vertAlign val="superscript"/>
        <sz val="10"/>
        <rFont val="Times New Roman"/>
        <family val="1"/>
        <charset val="204"/>
      </rPr>
      <t>3</t>
    </r>
  </si>
  <si>
    <t>Трупи за бичене от 18-29</t>
  </si>
  <si>
    <r>
      <t>пр.м</t>
    </r>
    <r>
      <rPr>
        <vertAlign val="superscript"/>
        <sz val="10"/>
        <rFont val="Times New Roman"/>
        <family val="1"/>
        <charset val="204"/>
      </rPr>
      <t>3</t>
    </r>
  </si>
  <si>
    <t xml:space="preserve">Технологична дървесина от ССД </t>
  </si>
  <si>
    <t>Технологична дървесина от ДСД</t>
  </si>
  <si>
    <t>Дърва за огрев</t>
  </si>
  <si>
    <t>цр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</si>
  <si>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</si>
  <si>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</si>
  <si>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</si>
  <si>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</si>
  <si>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Дървесен   вид</t>
  </si>
  <si>
    <t>ПРИЛОЖЕНИЕ №2 (ДОСТИГНАТИ ЦЕНИ)
ТП "ДЛС Паламара"</t>
  </si>
  <si>
    <t>ОБЩО</t>
  </si>
  <si>
    <t>кл</t>
  </si>
  <si>
    <t>ПРИЛОЖЕНИЕ №1 (НАЧАЛНИ ЦЕНИ)
ТП "ДЛС ПАЛАМАРА"</t>
  </si>
  <si>
    <t>Технологична дървесина от дърва</t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</si>
  <si>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</si>
  <si>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</si>
  <si>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</si>
  <si>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</si>
  <si>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</si>
  <si>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(инж. Муса Кязъм) 
…..................................</t>
  </si>
  <si>
    <t>Ръководител счетоводен отдел</t>
  </si>
  <si>
    <t>(Мария Димитрова)</t>
  </si>
  <si>
    <t xml:space="preserve">Технологична дървесина от ЕСД </t>
  </si>
  <si>
    <t>ОЗМ</t>
  </si>
  <si>
    <t>бл</t>
  </si>
  <si>
    <t>лп</t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</si>
  <si>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</si>
  <si>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</si>
  <si>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</si>
  <si>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</si>
  <si>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t>Изготвил:</t>
  </si>
  <si>
    <t>(инж. Надежда Янкова - зам.-директор )</t>
  </si>
  <si>
    <r>
      <t xml:space="preserve">Обща начална 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</si>
  <si>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начална 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</si>
  <si>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t>1010 "в"</t>
  </si>
  <si>
    <t>Общо за подотдел 1010 "в"</t>
  </si>
  <si>
    <t>1014 "в"</t>
  </si>
  <si>
    <t>Общо за подотдел 1014 "в"</t>
  </si>
  <si>
    <t>1014 "г"</t>
  </si>
  <si>
    <t>Общо за подотдел 1014 "г"</t>
  </si>
  <si>
    <t>1094 "б"</t>
  </si>
  <si>
    <t>Общо за подотдел 1094 "б"</t>
  </si>
  <si>
    <t>1094 "в"</t>
  </si>
  <si>
    <t>Общо за подотдел 1094 "в"</t>
  </si>
  <si>
    <t>1106 "е"</t>
  </si>
  <si>
    <t>Общо за подотдел 1106 "е"</t>
  </si>
  <si>
    <t>ОБЕКТ 1-2-26</t>
  </si>
  <si>
    <t>1-2-26</t>
  </si>
  <si>
    <t>към Договор № ……......... / …........................ год</t>
  </si>
  <si>
    <t xml:space="preserve">„…...................................“ </t>
  </si>
  <si>
    <t xml:space="preserve">(….............................) 
</t>
  </si>
  <si>
    <t>към Договор №…….…... от …........................... г.</t>
  </si>
  <si>
    <t>График за покупко-продажба на прогнозни количества стояща дървесина на корен по тримесечия на 2026 година</t>
  </si>
  <si>
    <t>за обект № 1-2-26 , ТП "ДЛС Паламара"</t>
  </si>
  <si>
    <t>Тримесечие на 2026 год. / прогнозно количество дървесиан (пл.куб.м)</t>
  </si>
  <si>
    <t>Обшо за ТП ДЛС Паламара</t>
  </si>
  <si>
    <t>„…................................“</t>
  </si>
  <si>
    <t>Прогнозно количество дървесина по сортиментна ведомост от ГППД за 2026 г. пл.м3</t>
  </si>
  <si>
    <t>гаранция</t>
  </si>
  <si>
    <t>стъпка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</si>
</sst>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л_в_._-;\-* #,##0.00\ _л_в_._-;_-* &quot;-&quot;??\ _л_в_._-;_-@_-"/>
    <numFmt numFmtId="165" formatCode="0.000000"/>
    <numFmt numFmtId="166" formatCode="#,##0.00\ &quot;лв.&quot;"/>
    <numFmt numFmtId="167" formatCode="#,##0.00\ [$€-1]"/>
    <numFmt numFmtId="169" formatCode="#,##0\ &quot;лв.&quot;"/>
  </numFmts>
  <fonts count="31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sz val="10"/>
      <color theme="0"/>
      <name val="Arial"/>
      <family val="2"/>
      <charset val="204"/>
    </font>
    <font>
      <b/>
      <i/>
      <sz val="10"/>
      <color theme="0"/>
      <name val="Times New Roman"/>
      <family val="1"/>
      <charset val="204"/>
    </font>
    <font>
      <b/>
      <i/>
      <sz val="10"/>
      <color rgb="FFFFFF00"/>
      <name val="Times New Roman"/>
      <family val="1"/>
      <charset val="204"/>
    </font>
    <font>
      <sz val="10"/>
      <color rgb="FFFFFF00"/>
      <name val="Arial"/>
      <family val="2"/>
      <charset val="204"/>
    </font>
    <font>
      <sz val="11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i/>
      <sz val="11"/>
      <color theme="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7" fillId="0" borderId="0"/>
  </cellStyleXfs>
  <cellXfs count="200">
    <xf numFmtId="0" fontId="0" fillId="0" borderId="0" xfId="0"/>
    <xf numFmtId="0" fontId="10" fillId="0" borderId="0" xfId="0" applyFont="1" applyFill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/>
    <xf numFmtId="0" fontId="13" fillId="0" borderId="0" xfId="0" applyFont="1"/>
    <xf numFmtId="0" fontId="14" fillId="0" borderId="0" xfId="0" applyFont="1" applyAlignment="1">
      <alignment vertical="top"/>
    </xf>
    <xf numFmtId="0" fontId="14" fillId="3" borderId="0" xfId="0" applyFont="1" applyFill="1" applyAlignment="1">
      <alignment vertical="top"/>
    </xf>
    <xf numFmtId="2" fontId="14" fillId="3" borderId="0" xfId="0" applyNumberFormat="1" applyFont="1" applyFill="1" applyAlignment="1">
      <alignment vertical="top"/>
    </xf>
    <xf numFmtId="0" fontId="14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top"/>
    </xf>
    <xf numFmtId="0" fontId="19" fillId="2" borderId="23" xfId="0" applyNumberFormat="1" applyFont="1" applyFill="1" applyBorder="1" applyAlignment="1" applyProtection="1">
      <alignment vertical="top"/>
    </xf>
    <xf numFmtId="1" fontId="17" fillId="2" borderId="24" xfId="0" applyNumberFormat="1" applyFont="1" applyFill="1" applyBorder="1" applyAlignment="1" applyProtection="1">
      <alignment vertical="top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1" fontId="4" fillId="0" borderId="24" xfId="0" applyNumberFormat="1" applyFont="1" applyFill="1" applyBorder="1" applyAlignment="1" applyProtection="1">
      <alignment horizontal="center" vertical="center" wrapText="1"/>
    </xf>
    <xf numFmtId="1" fontId="4" fillId="0" borderId="23" xfId="0" applyNumberFormat="1" applyFont="1" applyFill="1" applyBorder="1" applyAlignment="1" applyProtection="1">
      <alignment horizontal="center" vertical="center" wrapText="1"/>
    </xf>
    <xf numFmtId="1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4" fillId="0" borderId="24" xfId="0" applyNumberFormat="1" applyFont="1" applyFill="1" applyBorder="1" applyAlignment="1" applyProtection="1">
      <alignment horizontal="center" vertical="top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1" fillId="0" borderId="0" xfId="0" applyFont="1" applyAlignment="1">
      <alignment vertical="top"/>
    </xf>
    <xf numFmtId="0" fontId="8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" fontId="4" fillId="3" borderId="5" xfId="0" applyNumberFormat="1" applyFont="1" applyFill="1" applyBorder="1" applyAlignment="1" applyProtection="1">
      <alignment horizontal="center" vertical="top"/>
    </xf>
    <xf numFmtId="1" fontId="4" fillId="3" borderId="24" xfId="0" applyNumberFormat="1" applyFont="1" applyFill="1" applyBorder="1" applyAlignment="1" applyProtection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2" fontId="17" fillId="0" borderId="40" xfId="0" applyNumberFormat="1" applyFont="1" applyBorder="1" applyAlignment="1">
      <alignment vertical="top"/>
    </xf>
    <xf numFmtId="1" fontId="4" fillId="0" borderId="1" xfId="0" applyNumberFormat="1" applyFont="1" applyBorder="1"/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top"/>
    </xf>
    <xf numFmtId="0" fontId="4" fillId="3" borderId="43" xfId="0" applyFont="1" applyFill="1" applyBorder="1" applyAlignment="1">
      <alignment vertical="top"/>
    </xf>
    <xf numFmtId="0" fontId="4" fillId="3" borderId="17" xfId="0" applyFont="1" applyFill="1" applyBorder="1" applyAlignment="1">
      <alignment vertical="top"/>
    </xf>
    <xf numFmtId="0" fontId="19" fillId="0" borderId="17" xfId="0" applyFont="1" applyBorder="1" applyAlignment="1">
      <alignment vertical="top"/>
    </xf>
    <xf numFmtId="1" fontId="17" fillId="0" borderId="44" xfId="0" applyNumberFormat="1" applyFont="1" applyBorder="1" applyAlignment="1">
      <alignment vertical="top"/>
    </xf>
    <xf numFmtId="0" fontId="19" fillId="0" borderId="1" xfId="0" applyFont="1" applyBorder="1" applyAlignment="1">
      <alignment vertical="top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9" fillId="2" borderId="23" xfId="0" applyNumberFormat="1" applyFont="1" applyFill="1" applyBorder="1" applyAlignment="1" applyProtection="1">
      <alignment horizontal="center" vertical="top"/>
    </xf>
    <xf numFmtId="1" fontId="19" fillId="2" borderId="26" xfId="0" applyNumberFormat="1" applyFont="1" applyFill="1" applyBorder="1" applyAlignment="1" applyProtection="1">
      <alignment horizontal="center" vertical="top"/>
    </xf>
    <xf numFmtId="0" fontId="12" fillId="3" borderId="0" xfId="0" applyFont="1" applyFill="1" applyAlignment="1">
      <alignment vertical="center"/>
    </xf>
    <xf numFmtId="0" fontId="12" fillId="3" borderId="0" xfId="0" applyFont="1" applyFill="1" applyAlignment="1">
      <alignment vertical="top"/>
    </xf>
    <xf numFmtId="1" fontId="17" fillId="0" borderId="45" xfId="0" applyNumberFormat="1" applyFont="1" applyBorder="1" applyAlignment="1">
      <alignment vertical="top"/>
    </xf>
    <xf numFmtId="2" fontId="4" fillId="3" borderId="1" xfId="0" applyNumberFormat="1" applyFont="1" applyFill="1" applyBorder="1" applyAlignment="1">
      <alignment vertical="top"/>
    </xf>
    <xf numFmtId="0" fontId="1" fillId="2" borderId="23" xfId="0" applyNumberFormat="1" applyFont="1" applyFill="1" applyBorder="1" applyAlignment="1" applyProtection="1">
      <alignment vertical="top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1" fontId="4" fillId="0" borderId="28" xfId="0" applyNumberFormat="1" applyFont="1" applyFill="1" applyBorder="1" applyAlignment="1" applyProtection="1">
      <alignment horizontal="center" vertical="center" wrapText="1"/>
    </xf>
    <xf numFmtId="0" fontId="20" fillId="0" borderId="0" xfId="0" applyFont="1"/>
    <xf numFmtId="165" fontId="1" fillId="0" borderId="0" xfId="0" applyNumberFormat="1" applyFont="1" applyAlignment="1">
      <alignment vertical="top"/>
    </xf>
    <xf numFmtId="0" fontId="4" fillId="3" borderId="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left"/>
    </xf>
    <xf numFmtId="0" fontId="17" fillId="3" borderId="17" xfId="0" applyFont="1" applyFill="1" applyBorder="1"/>
    <xf numFmtId="1" fontId="17" fillId="3" borderId="40" xfId="0" applyNumberFormat="1" applyFont="1" applyFill="1" applyBorder="1" applyAlignment="1">
      <alignment vertical="top"/>
    </xf>
    <xf numFmtId="0" fontId="4" fillId="3" borderId="43" xfId="0" applyFont="1" applyFill="1" applyBorder="1" applyAlignment="1">
      <alignment horizontal="center"/>
    </xf>
    <xf numFmtId="1" fontId="4" fillId="3" borderId="2" xfId="0" applyNumberFormat="1" applyFont="1" applyFill="1" applyBorder="1"/>
    <xf numFmtId="0" fontId="1" fillId="3" borderId="0" xfId="0" applyFont="1" applyFill="1" applyAlignment="1">
      <alignment vertical="top"/>
    </xf>
    <xf numFmtId="0" fontId="4" fillId="3" borderId="17" xfId="0" applyFont="1" applyFill="1" applyBorder="1" applyAlignment="1">
      <alignment horizontal="center"/>
    </xf>
    <xf numFmtId="1" fontId="4" fillId="3" borderId="1" xfId="0" applyNumberFormat="1" applyFont="1" applyFill="1" applyBorder="1"/>
    <xf numFmtId="0" fontId="4" fillId="3" borderId="1" xfId="0" applyFont="1" applyFill="1" applyBorder="1"/>
    <xf numFmtId="0" fontId="4" fillId="3" borderId="8" xfId="0" applyFont="1" applyFill="1" applyBorder="1" applyAlignment="1">
      <alignment horizontal="center"/>
    </xf>
    <xf numFmtId="1" fontId="17" fillId="3" borderId="1" xfId="0" applyNumberFormat="1" applyFont="1" applyFill="1" applyBorder="1"/>
    <xf numFmtId="0" fontId="4" fillId="3" borderId="8" xfId="0" applyFont="1" applyFill="1" applyBorder="1" applyAlignment="1">
      <alignment horizontal="left"/>
    </xf>
    <xf numFmtId="2" fontId="17" fillId="3" borderId="40" xfId="0" applyNumberFormat="1" applyFont="1" applyFill="1" applyBorder="1" applyAlignment="1">
      <alignment vertical="top"/>
    </xf>
    <xf numFmtId="0" fontId="19" fillId="3" borderId="17" xfId="0" applyFont="1" applyFill="1" applyBorder="1"/>
    <xf numFmtId="1" fontId="17" fillId="3" borderId="42" xfId="0" applyNumberFormat="1" applyFont="1" applyFill="1" applyBorder="1" applyAlignment="1">
      <alignment vertical="top"/>
    </xf>
    <xf numFmtId="2" fontId="4" fillId="3" borderId="17" xfId="0" applyNumberFormat="1" applyFont="1" applyFill="1" applyBorder="1" applyAlignment="1">
      <alignment vertical="top"/>
    </xf>
    <xf numFmtId="2" fontId="22" fillId="3" borderId="2" xfId="0" applyNumberFormat="1" applyFont="1" applyFill="1" applyBorder="1" applyAlignment="1">
      <alignment vertical="top"/>
    </xf>
    <xf numFmtId="2" fontId="23" fillId="3" borderId="12" xfId="0" applyNumberFormat="1" applyFont="1" applyFill="1" applyBorder="1" applyAlignment="1">
      <alignment vertical="top"/>
    </xf>
    <xf numFmtId="2" fontId="22" fillId="3" borderId="43" xfId="0" applyNumberFormat="1" applyFont="1" applyFill="1" applyBorder="1" applyAlignment="1">
      <alignment vertical="top"/>
    </xf>
    <xf numFmtId="2" fontId="23" fillId="3" borderId="11" xfId="0" applyNumberFormat="1" applyFont="1" applyFill="1" applyBorder="1" applyAlignment="1">
      <alignment vertical="top"/>
    </xf>
    <xf numFmtId="2" fontId="22" fillId="0" borderId="1" xfId="0" applyNumberFormat="1" applyFont="1" applyFill="1" applyBorder="1" applyAlignment="1">
      <alignment vertical="top"/>
    </xf>
    <xf numFmtId="0" fontId="24" fillId="0" borderId="1" xfId="0" applyFont="1" applyFill="1" applyBorder="1" applyAlignment="1">
      <alignment vertical="top"/>
    </xf>
    <xf numFmtId="2" fontId="25" fillId="3" borderId="8" xfId="0" applyNumberFormat="1" applyFont="1" applyFill="1" applyBorder="1" applyAlignment="1">
      <alignment vertical="top"/>
    </xf>
    <xf numFmtId="0" fontId="24" fillId="0" borderId="17" xfId="0" applyFont="1" applyFill="1" applyBorder="1" applyAlignment="1">
      <alignment vertical="top"/>
    </xf>
    <xf numFmtId="2" fontId="25" fillId="3" borderId="18" xfId="0" applyNumberFormat="1" applyFont="1" applyFill="1" applyBorder="1" applyAlignment="1">
      <alignment vertical="top"/>
    </xf>
    <xf numFmtId="0" fontId="24" fillId="3" borderId="1" xfId="0" applyFont="1" applyFill="1" applyBorder="1" applyAlignment="1">
      <alignment vertical="top"/>
    </xf>
    <xf numFmtId="2" fontId="23" fillId="3" borderId="8" xfId="0" applyNumberFormat="1" applyFont="1" applyFill="1" applyBorder="1"/>
    <xf numFmtId="0" fontId="24" fillId="3" borderId="17" xfId="0" applyFont="1" applyFill="1" applyBorder="1" applyAlignment="1">
      <alignment vertical="top"/>
    </xf>
    <xf numFmtId="2" fontId="23" fillId="3" borderId="18" xfId="0" applyNumberFormat="1" applyFont="1" applyFill="1" applyBorder="1"/>
    <xf numFmtId="2" fontId="25" fillId="3" borderId="9" xfId="0" applyNumberFormat="1" applyFont="1" applyFill="1" applyBorder="1"/>
    <xf numFmtId="2" fontId="25" fillId="3" borderId="46" xfId="0" applyNumberFormat="1" applyFont="1" applyFill="1" applyBorder="1"/>
    <xf numFmtId="2" fontId="26" fillId="2" borderId="23" xfId="0" applyNumberFormat="1" applyFont="1" applyFill="1" applyBorder="1" applyAlignment="1" applyProtection="1">
      <alignment vertical="top"/>
    </xf>
    <xf numFmtId="0" fontId="27" fillId="2" borderId="23" xfId="0" applyNumberFormat="1" applyFont="1" applyFill="1" applyBorder="1" applyAlignment="1" applyProtection="1">
      <alignment vertical="top"/>
    </xf>
    <xf numFmtId="0" fontId="28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21" fillId="0" borderId="0" xfId="0" applyFont="1"/>
    <xf numFmtId="0" fontId="30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30" fillId="0" borderId="0" xfId="0" applyFont="1" applyAlignment="1">
      <alignment vertical="center" wrapText="1"/>
    </xf>
    <xf numFmtId="166" fontId="1" fillId="2" borderId="23" xfId="0" applyNumberFormat="1" applyFont="1" applyFill="1" applyBorder="1" applyAlignment="1" applyProtection="1">
      <alignment vertical="top"/>
    </xf>
    <xf numFmtId="166" fontId="19" fillId="2" borderId="23" xfId="0" applyNumberFormat="1" applyFont="1" applyFill="1" applyBorder="1" applyAlignment="1" applyProtection="1">
      <alignment vertical="top"/>
    </xf>
    <xf numFmtId="167" fontId="4" fillId="3" borderId="2" xfId="0" applyNumberFormat="1" applyFont="1" applyFill="1" applyBorder="1" applyAlignment="1">
      <alignment vertical="top"/>
    </xf>
    <xf numFmtId="167" fontId="17" fillId="3" borderId="12" xfId="0" applyNumberFormat="1" applyFont="1" applyFill="1" applyBorder="1" applyAlignment="1">
      <alignment vertical="top"/>
    </xf>
    <xf numFmtId="167" fontId="4" fillId="0" borderId="1" xfId="0" applyNumberFormat="1" applyFont="1" applyFill="1" applyBorder="1" applyAlignment="1">
      <alignment vertical="top"/>
    </xf>
    <xf numFmtId="167" fontId="1" fillId="0" borderId="1" xfId="0" applyNumberFormat="1" applyFont="1" applyFill="1" applyBorder="1" applyAlignment="1">
      <alignment vertical="top"/>
    </xf>
    <xf numFmtId="167" fontId="19" fillId="3" borderId="8" xfId="0" applyNumberFormat="1" applyFont="1" applyFill="1" applyBorder="1" applyAlignment="1">
      <alignment vertical="top"/>
    </xf>
    <xf numFmtId="167" fontId="1" fillId="3" borderId="1" xfId="0" applyNumberFormat="1" applyFont="1" applyFill="1" applyBorder="1" applyAlignment="1">
      <alignment vertical="top"/>
    </xf>
    <xf numFmtId="167" fontId="17" fillId="3" borderId="8" xfId="0" applyNumberFormat="1" applyFont="1" applyFill="1" applyBorder="1"/>
    <xf numFmtId="167" fontId="19" fillId="3" borderId="9" xfId="0" applyNumberFormat="1" applyFont="1" applyFill="1" applyBorder="1"/>
    <xf numFmtId="167" fontId="1" fillId="2" borderId="23" xfId="0" applyNumberFormat="1" applyFont="1" applyFill="1" applyBorder="1" applyAlignment="1" applyProtection="1">
      <alignment vertical="top"/>
    </xf>
    <xf numFmtId="167" fontId="19" fillId="2" borderId="23" xfId="0" applyNumberFormat="1" applyFont="1" applyFill="1" applyBorder="1" applyAlignment="1" applyProtection="1">
      <alignment vertical="top"/>
    </xf>
    <xf numFmtId="166" fontId="4" fillId="3" borderId="43" xfId="0" applyNumberFormat="1" applyFont="1" applyFill="1" applyBorder="1" applyAlignment="1">
      <alignment vertical="top"/>
    </xf>
    <xf numFmtId="166" fontId="17" fillId="3" borderId="11" xfId="0" applyNumberFormat="1" applyFont="1" applyFill="1" applyBorder="1" applyAlignment="1">
      <alignment vertical="top"/>
    </xf>
    <xf numFmtId="166" fontId="1" fillId="0" borderId="17" xfId="0" applyNumberFormat="1" applyFont="1" applyFill="1" applyBorder="1" applyAlignment="1">
      <alignment vertical="top"/>
    </xf>
    <xf numFmtId="166" fontId="19" fillId="3" borderId="18" xfId="0" applyNumberFormat="1" applyFont="1" applyFill="1" applyBorder="1" applyAlignment="1">
      <alignment vertical="top"/>
    </xf>
    <xf numFmtId="166" fontId="1" fillId="3" borderId="17" xfId="0" applyNumberFormat="1" applyFont="1" applyFill="1" applyBorder="1" applyAlignment="1">
      <alignment vertical="top"/>
    </xf>
    <xf numFmtId="166" fontId="17" fillId="3" borderId="18" xfId="0" applyNumberFormat="1" applyFont="1" applyFill="1" applyBorder="1"/>
    <xf numFmtId="166" fontId="19" fillId="3" borderId="46" xfId="0" applyNumberFormat="1" applyFont="1" applyFill="1" applyBorder="1"/>
    <xf numFmtId="0" fontId="8" fillId="3" borderId="1" xfId="0" applyFont="1" applyFill="1" applyBorder="1" applyAlignment="1">
      <alignment horizontal="left" vertical="center"/>
    </xf>
    <xf numFmtId="167" fontId="2" fillId="3" borderId="1" xfId="0" applyNumberFormat="1" applyFont="1" applyFill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/>
    </xf>
    <xf numFmtId="166" fontId="2" fillId="3" borderId="1" xfId="0" applyNumberFormat="1" applyFont="1" applyFill="1" applyBorder="1" applyAlignment="1">
      <alignment horizontal="right" vertical="center"/>
    </xf>
    <xf numFmtId="49" fontId="15" fillId="3" borderId="15" xfId="0" applyNumberFormat="1" applyFont="1" applyFill="1" applyBorder="1" applyAlignment="1" applyProtection="1">
      <alignment horizontal="center" vertical="center" textRotation="90" wrapText="1"/>
    </xf>
    <xf numFmtId="49" fontId="15" fillId="2" borderId="15" xfId="0" applyNumberFormat="1" applyFont="1" applyFill="1" applyBorder="1" applyAlignment="1" applyProtection="1">
      <alignment horizontal="center" vertical="center" textRotation="90" wrapText="1"/>
    </xf>
    <xf numFmtId="49" fontId="15" fillId="3" borderId="22" xfId="0" applyNumberFormat="1" applyFont="1" applyFill="1" applyBorder="1" applyAlignment="1" applyProtection="1">
      <alignment horizontal="center" vertical="center" textRotation="90" wrapText="1"/>
    </xf>
    <xf numFmtId="0" fontId="16" fillId="3" borderId="17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6" fillId="0" borderId="18" xfId="0" applyFont="1" applyBorder="1" applyAlignment="1">
      <alignment horizontal="center"/>
    </xf>
    <xf numFmtId="0" fontId="16" fillId="3" borderId="1" xfId="0" applyFont="1" applyFill="1" applyBorder="1" applyAlignment="1">
      <alignment horizontal="center"/>
    </xf>
    <xf numFmtId="0" fontId="16" fillId="3" borderId="8" xfId="0" applyFont="1" applyFill="1" applyBorder="1" applyAlignment="1">
      <alignment horizontal="center"/>
    </xf>
    <xf numFmtId="0" fontId="16" fillId="2" borderId="4" xfId="0" applyNumberFormat="1" applyFont="1" applyFill="1" applyBorder="1" applyAlignment="1" applyProtection="1">
      <alignment horizontal="center" vertical="top"/>
    </xf>
    <xf numFmtId="0" fontId="16" fillId="2" borderId="5" xfId="0" applyNumberFormat="1" applyFont="1" applyFill="1" applyBorder="1" applyAlignment="1" applyProtection="1">
      <alignment horizontal="center" vertical="top"/>
    </xf>
    <xf numFmtId="0" fontId="16" fillId="2" borderId="6" xfId="0" applyNumberFormat="1" applyFont="1" applyFill="1" applyBorder="1" applyAlignment="1" applyProtection="1">
      <alignment horizontal="center" vertical="top"/>
    </xf>
    <xf numFmtId="0" fontId="9" fillId="0" borderId="4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1" fontId="4" fillId="3" borderId="33" xfId="0" applyNumberFormat="1" applyFont="1" applyFill="1" applyBorder="1" applyAlignment="1" applyProtection="1">
      <alignment horizontal="center" vertical="center" wrapText="1"/>
    </xf>
    <xf numFmtId="1" fontId="4" fillId="3" borderId="35" xfId="0" applyNumberFormat="1" applyFont="1" applyFill="1" applyBorder="1" applyAlignment="1" applyProtection="1">
      <alignment horizontal="center" vertical="center" wrapText="1"/>
    </xf>
    <xf numFmtId="0" fontId="9" fillId="2" borderId="37" xfId="1" applyFont="1" applyFill="1" applyBorder="1" applyAlignment="1">
      <alignment horizontal="center" vertical="center" wrapText="1"/>
    </xf>
    <xf numFmtId="0" fontId="9" fillId="2" borderId="38" xfId="1" applyFont="1" applyFill="1" applyBorder="1" applyAlignment="1">
      <alignment horizontal="center" vertical="center" wrapText="1"/>
    </xf>
    <xf numFmtId="0" fontId="9" fillId="2" borderId="39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4" fillId="3" borderId="29" xfId="0" applyNumberFormat="1" applyFont="1" applyFill="1" applyBorder="1" applyAlignment="1" applyProtection="1">
      <alignment horizontal="center" vertical="top" wrapText="1"/>
    </xf>
    <xf numFmtId="0" fontId="4" fillId="3" borderId="3" xfId="0" applyNumberFormat="1" applyFont="1" applyFill="1" applyBorder="1" applyAlignment="1" applyProtection="1">
      <alignment horizontal="center" vertical="top" wrapText="1"/>
    </xf>
    <xf numFmtId="0" fontId="4" fillId="0" borderId="31" xfId="0" applyNumberFormat="1" applyFont="1" applyFill="1" applyBorder="1" applyAlignment="1" applyProtection="1">
      <alignment horizontal="center" vertical="center" wrapText="1"/>
    </xf>
    <xf numFmtId="0" fontId="4" fillId="0" borderId="20" xfId="0" applyNumberFormat="1" applyFont="1" applyFill="1" applyBorder="1" applyAlignment="1" applyProtection="1">
      <alignment horizontal="center" vertical="center" wrapText="1"/>
    </xf>
    <xf numFmtId="0" fontId="4" fillId="0" borderId="36" xfId="0" applyNumberFormat="1" applyFont="1" applyFill="1" applyBorder="1" applyAlignment="1" applyProtection="1">
      <alignment horizontal="center" vertical="center" wrapText="1"/>
    </xf>
    <xf numFmtId="0" fontId="4" fillId="0" borderId="21" xfId="0" applyNumberFormat="1" applyFont="1" applyFill="1" applyBorder="1" applyAlignment="1" applyProtection="1">
      <alignment horizontal="center" vertical="center" wrapText="1"/>
    </xf>
    <xf numFmtId="0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/>
    </xf>
    <xf numFmtId="0" fontId="4" fillId="0" borderId="16" xfId="0" applyNumberFormat="1" applyFont="1" applyFill="1" applyBorder="1" applyAlignment="1" applyProtection="1">
      <alignment horizontal="center" vertical="center"/>
    </xf>
    <xf numFmtId="1" fontId="4" fillId="0" borderId="32" xfId="0" applyNumberFormat="1" applyFont="1" applyFill="1" applyBorder="1" applyAlignment="1" applyProtection="1">
      <alignment horizontal="center" vertical="center" wrapText="1"/>
    </xf>
    <xf numFmtId="1" fontId="4" fillId="0" borderId="34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 vertical="center"/>
    </xf>
    <xf numFmtId="0" fontId="4" fillId="0" borderId="19" xfId="0" applyNumberFormat="1" applyFont="1" applyFill="1" applyBorder="1" applyAlignment="1" applyProtection="1">
      <alignment horizontal="center" vertical="center"/>
    </xf>
    <xf numFmtId="0" fontId="3" fillId="0" borderId="47" xfId="0" applyNumberFormat="1" applyFont="1" applyFill="1" applyBorder="1" applyAlignment="1" applyProtection="1">
      <alignment horizontal="center" vertical="center" wrapText="1"/>
    </xf>
    <xf numFmtId="0" fontId="3" fillId="0" borderId="22" xfId="0" applyNumberFormat="1" applyFont="1" applyFill="1" applyBorder="1" applyAlignment="1" applyProtection="1">
      <alignment horizontal="center" vertical="center" wrapText="1"/>
    </xf>
    <xf numFmtId="49" fontId="4" fillId="0" borderId="41" xfId="0" applyNumberFormat="1" applyFont="1" applyFill="1" applyBorder="1" applyAlignment="1" applyProtection="1">
      <alignment horizontal="center" vertical="center" wrapText="1"/>
    </xf>
    <xf numFmtId="49" fontId="4" fillId="0" borderId="42" xfId="0" applyNumberFormat="1" applyFont="1" applyFill="1" applyBorder="1" applyAlignment="1" applyProtection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1" fontId="4" fillId="0" borderId="33" xfId="0" applyNumberFormat="1" applyFont="1" applyBorder="1" applyAlignment="1">
      <alignment horizontal="center" vertical="center" wrapText="1"/>
    </xf>
    <xf numFmtId="1" fontId="4" fillId="0" borderId="35" xfId="0" applyNumberFormat="1" applyFont="1" applyBorder="1" applyAlignment="1">
      <alignment horizontal="center" vertical="center" wrapText="1"/>
    </xf>
    <xf numFmtId="49" fontId="4" fillId="0" borderId="31" xfId="0" applyNumberFormat="1" applyFont="1" applyFill="1" applyBorder="1" applyAlignment="1" applyProtection="1">
      <alignment horizontal="center" vertical="center" wrapText="1"/>
    </xf>
    <xf numFmtId="49" fontId="4" fillId="0" borderId="20" xfId="0" applyNumberFormat="1" applyFont="1" applyFill="1" applyBorder="1" applyAlignment="1" applyProtection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top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169" fontId="2" fillId="3" borderId="1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13"/>
  <sheetViews>
    <sheetView tabSelected="1" topLeftCell="A95" zoomScaleNormal="100" workbookViewId="0">
      <selection activeCell="A8" sqref="A8:A110"/>
    </sheetView>
  </sheetViews>
  <sheetFormatPr defaultRowHeight="14.4" x14ac:dyDescent="0.3"/>
  <cols>
    <col min="1" max="1" width="8.88671875" style="5" customWidth="1"/>
    <col min="2" max="2" width="7.6640625" style="5" customWidth="1"/>
    <col min="3" max="3" width="8.44140625" style="5" customWidth="1"/>
    <col min="4" max="4" width="32.33203125" style="5" customWidth="1"/>
    <col min="5" max="5" width="10.44140625" style="5" customWidth="1"/>
    <col min="6" max="6" width="9.5546875" style="5" customWidth="1"/>
    <col min="7" max="7" width="6.44140625" style="5" customWidth="1"/>
    <col min="8" max="8" width="10.77734375" style="5" customWidth="1"/>
    <col min="9" max="10" width="12.109375" style="35" customWidth="1"/>
    <col min="11" max="11" width="11" style="35" customWidth="1"/>
    <col min="12" max="12" width="13.21875" style="35" customWidth="1"/>
    <col min="13" max="13" width="8.88671875" style="13"/>
    <col min="14" max="14" width="10.5546875" hidden="1" customWidth="1"/>
    <col min="15" max="15" width="0" hidden="1" customWidth="1"/>
  </cols>
  <sheetData>
    <row r="1" spans="1:14" x14ac:dyDescent="0.3">
      <c r="A1" s="11"/>
      <c r="B1" s="11"/>
      <c r="C1" s="11"/>
      <c r="D1" s="11"/>
      <c r="E1" s="11"/>
      <c r="F1" s="11"/>
      <c r="G1" s="11"/>
      <c r="H1" s="11"/>
      <c r="I1" s="34"/>
      <c r="K1" s="34"/>
    </row>
    <row r="2" spans="1:14" ht="34.200000000000003" customHeight="1" thickBot="1" x14ac:dyDescent="0.35">
      <c r="A2" s="148" t="s">
        <v>26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50"/>
    </row>
    <row r="3" spans="1:14" ht="15" hidden="1" thickBot="1" x14ac:dyDescent="0.35">
      <c r="A3" s="11"/>
      <c r="B3" s="11"/>
      <c r="C3" s="11"/>
      <c r="D3" s="153" t="s">
        <v>1</v>
      </c>
      <c r="E3" s="154"/>
      <c r="F3" s="154"/>
      <c r="G3" s="155"/>
      <c r="H3" s="11"/>
      <c r="I3" s="34"/>
      <c r="K3" s="34"/>
    </row>
    <row r="4" spans="1:14" ht="15" thickBot="1" x14ac:dyDescent="0.35">
      <c r="A4" s="7"/>
      <c r="B4" s="7"/>
      <c r="C4" s="7"/>
      <c r="D4" s="156"/>
      <c r="E4" s="156"/>
      <c r="F4" s="7"/>
      <c r="G4" s="7"/>
      <c r="H4" s="7"/>
      <c r="I4" s="34"/>
      <c r="K4" s="34"/>
    </row>
    <row r="5" spans="1:14" s="20" customFormat="1" ht="13.5" customHeight="1" x14ac:dyDescent="0.3">
      <c r="A5" s="159" t="s">
        <v>4</v>
      </c>
      <c r="B5" s="161" t="s">
        <v>20</v>
      </c>
      <c r="C5" s="163" t="s">
        <v>22</v>
      </c>
      <c r="D5" s="169" t="s">
        <v>0</v>
      </c>
      <c r="E5" s="171" t="s">
        <v>71</v>
      </c>
      <c r="F5" s="173" t="s">
        <v>18</v>
      </c>
      <c r="G5" s="165" t="s">
        <v>19</v>
      </c>
      <c r="H5" s="167" t="s">
        <v>21</v>
      </c>
      <c r="I5" s="157" t="s">
        <v>42</v>
      </c>
      <c r="J5" s="151" t="s">
        <v>46</v>
      </c>
      <c r="K5" s="157" t="s">
        <v>40</v>
      </c>
      <c r="L5" s="151" t="s">
        <v>47</v>
      </c>
    </row>
    <row r="6" spans="1:14" s="20" customFormat="1" ht="81.599999999999994" customHeight="1" thickBot="1" x14ac:dyDescent="0.35">
      <c r="A6" s="160"/>
      <c r="B6" s="162"/>
      <c r="C6" s="164"/>
      <c r="D6" s="170"/>
      <c r="E6" s="172"/>
      <c r="F6" s="174"/>
      <c r="G6" s="166"/>
      <c r="H6" s="168"/>
      <c r="I6" s="158"/>
      <c r="J6" s="152"/>
      <c r="K6" s="158"/>
      <c r="L6" s="152"/>
    </row>
    <row r="7" spans="1:14" s="29" customFormat="1" ht="13.8" thickBot="1" x14ac:dyDescent="0.35">
      <c r="A7" s="30">
        <v>1</v>
      </c>
      <c r="B7" s="31">
        <f>A7+1</f>
        <v>2</v>
      </c>
      <c r="C7" s="23">
        <f t="shared" ref="C7:E7" si="0">B7+1</f>
        <v>3</v>
      </c>
      <c r="D7" s="24">
        <f t="shared" si="0"/>
        <v>4</v>
      </c>
      <c r="E7" s="25">
        <f t="shared" si="0"/>
        <v>5</v>
      </c>
      <c r="F7" s="41">
        <f>E7+1</f>
        <v>6</v>
      </c>
      <c r="G7" s="27">
        <f>F7+1</f>
        <v>7</v>
      </c>
      <c r="H7" s="28">
        <f>G7+1</f>
        <v>8</v>
      </c>
      <c r="I7" s="36">
        <f>F7+1</f>
        <v>7</v>
      </c>
      <c r="J7" s="37">
        <f>I7+1</f>
        <v>8</v>
      </c>
      <c r="K7" s="36">
        <f>H7+1</f>
        <v>9</v>
      </c>
      <c r="L7" s="37">
        <f>K7+1</f>
        <v>10</v>
      </c>
    </row>
    <row r="8" spans="1:14" s="33" customFormat="1" ht="15.75" customHeight="1" x14ac:dyDescent="0.25">
      <c r="A8" s="136" t="s">
        <v>61</v>
      </c>
      <c r="B8" s="139" t="s">
        <v>48</v>
      </c>
      <c r="C8" s="42" t="s">
        <v>17</v>
      </c>
      <c r="D8" s="52" t="s">
        <v>10</v>
      </c>
      <c r="E8" s="43">
        <v>201</v>
      </c>
      <c r="F8" s="62"/>
      <c r="G8" s="32" t="s">
        <v>11</v>
      </c>
      <c r="H8" s="40">
        <f>E8</f>
        <v>201</v>
      </c>
      <c r="I8" s="115">
        <v>46</v>
      </c>
      <c r="J8" s="116">
        <f t="shared" ref="J8:J14" si="1">H8*I8</f>
        <v>9246</v>
      </c>
      <c r="K8" s="125">
        <f>I8*1.95583</f>
        <v>89.968180000000004</v>
      </c>
      <c r="L8" s="126">
        <f>H8*K8</f>
        <v>18083.604180000002</v>
      </c>
      <c r="N8" s="71">
        <f t="shared" ref="N8:N15" si="2">L8/J8</f>
        <v>1.9558300000000002</v>
      </c>
    </row>
    <row r="9" spans="1:14" s="33" customFormat="1" ht="15.75" customHeight="1" x14ac:dyDescent="0.25">
      <c r="A9" s="136"/>
      <c r="B9" s="140"/>
      <c r="C9" s="42" t="s">
        <v>17</v>
      </c>
      <c r="D9" s="52" t="s">
        <v>12</v>
      </c>
      <c r="E9" s="43">
        <v>70</v>
      </c>
      <c r="F9" s="46"/>
      <c r="G9" s="32" t="s">
        <v>11</v>
      </c>
      <c r="H9" s="40">
        <f>E9</f>
        <v>70</v>
      </c>
      <c r="I9" s="117">
        <v>43</v>
      </c>
      <c r="J9" s="116">
        <f t="shared" si="1"/>
        <v>3010</v>
      </c>
      <c r="K9" s="125">
        <f t="shared" ref="K9:K15" si="3">I9*1.95583</f>
        <v>84.10069</v>
      </c>
      <c r="L9" s="126">
        <f t="shared" ref="L9:L15" si="4">H9*K9</f>
        <v>5887.0483000000004</v>
      </c>
      <c r="N9" s="71">
        <f t="shared" si="2"/>
        <v>1.9558300000000002</v>
      </c>
    </row>
    <row r="10" spans="1:14" s="33" customFormat="1" ht="15.75" customHeight="1" x14ac:dyDescent="0.25">
      <c r="A10" s="136"/>
      <c r="B10" s="140"/>
      <c r="C10" s="42" t="s">
        <v>17</v>
      </c>
      <c r="D10" s="53" t="s">
        <v>36</v>
      </c>
      <c r="E10" s="44">
        <v>69</v>
      </c>
      <c r="F10" s="39">
        <v>0.6</v>
      </c>
      <c r="G10" s="32" t="s">
        <v>13</v>
      </c>
      <c r="H10" s="40">
        <f>ROUND(E10/F10,0)</f>
        <v>115</v>
      </c>
      <c r="I10" s="117">
        <v>25</v>
      </c>
      <c r="J10" s="116">
        <f t="shared" si="1"/>
        <v>2875</v>
      </c>
      <c r="K10" s="125">
        <f t="shared" si="3"/>
        <v>48.89575</v>
      </c>
      <c r="L10" s="126">
        <f t="shared" si="4"/>
        <v>5623.0112499999996</v>
      </c>
      <c r="N10" s="71">
        <f t="shared" si="2"/>
        <v>1.95583</v>
      </c>
    </row>
    <row r="11" spans="1:14" s="33" customFormat="1" ht="15.75" customHeight="1" x14ac:dyDescent="0.25">
      <c r="A11" s="136"/>
      <c r="B11" s="139"/>
      <c r="C11" s="42" t="s">
        <v>17</v>
      </c>
      <c r="D11" s="53" t="s">
        <v>14</v>
      </c>
      <c r="E11" s="44">
        <v>1</v>
      </c>
      <c r="F11" s="39">
        <v>0.6</v>
      </c>
      <c r="G11" s="32" t="s">
        <v>13</v>
      </c>
      <c r="H11" s="40">
        <f>ROUND(E11/F11,0)</f>
        <v>2</v>
      </c>
      <c r="I11" s="117">
        <v>23</v>
      </c>
      <c r="J11" s="116">
        <f t="shared" si="1"/>
        <v>46</v>
      </c>
      <c r="K11" s="125">
        <f t="shared" si="3"/>
        <v>44.984090000000002</v>
      </c>
      <c r="L11" s="126">
        <f t="shared" si="4"/>
        <v>89.968180000000004</v>
      </c>
      <c r="N11" s="71">
        <f t="shared" si="2"/>
        <v>1.9558300000000002</v>
      </c>
    </row>
    <row r="12" spans="1:14" s="33" customFormat="1" ht="15.75" customHeight="1" x14ac:dyDescent="0.25">
      <c r="A12" s="136"/>
      <c r="B12" s="139"/>
      <c r="C12" s="42" t="s">
        <v>17</v>
      </c>
      <c r="D12" s="53" t="s">
        <v>15</v>
      </c>
      <c r="E12" s="44">
        <v>0</v>
      </c>
      <c r="F12" s="39">
        <v>0.6</v>
      </c>
      <c r="G12" s="32" t="s">
        <v>13</v>
      </c>
      <c r="H12" s="40">
        <f>ROUND(E12/F12,0)</f>
        <v>0</v>
      </c>
      <c r="I12" s="117">
        <v>21</v>
      </c>
      <c r="J12" s="116">
        <f t="shared" si="1"/>
        <v>0</v>
      </c>
      <c r="K12" s="125">
        <f t="shared" si="3"/>
        <v>41.072429999999997</v>
      </c>
      <c r="L12" s="126">
        <f t="shared" si="4"/>
        <v>0</v>
      </c>
      <c r="N12" s="71" t="e">
        <f t="shared" si="2"/>
        <v>#DIV/0!</v>
      </c>
    </row>
    <row r="13" spans="1:14" s="33" customFormat="1" ht="15.75" customHeight="1" x14ac:dyDescent="0.25">
      <c r="A13" s="136"/>
      <c r="B13" s="139"/>
      <c r="C13" s="42" t="s">
        <v>17</v>
      </c>
      <c r="D13" s="52" t="s">
        <v>37</v>
      </c>
      <c r="E13" s="43">
        <v>65</v>
      </c>
      <c r="F13" s="46"/>
      <c r="G13" s="32" t="s">
        <v>11</v>
      </c>
      <c r="H13" s="40">
        <f>E13</f>
        <v>65</v>
      </c>
      <c r="I13" s="117">
        <v>41</v>
      </c>
      <c r="J13" s="116">
        <f t="shared" si="1"/>
        <v>2665</v>
      </c>
      <c r="K13" s="125">
        <f t="shared" si="3"/>
        <v>80.189030000000002</v>
      </c>
      <c r="L13" s="126">
        <f t="shared" si="4"/>
        <v>5212.2869499999997</v>
      </c>
      <c r="N13" s="71">
        <f t="shared" si="2"/>
        <v>1.95583</v>
      </c>
    </row>
    <row r="14" spans="1:14" s="33" customFormat="1" ht="15.75" customHeight="1" x14ac:dyDescent="0.25">
      <c r="A14" s="136"/>
      <c r="B14" s="139"/>
      <c r="C14" s="42" t="s">
        <v>17</v>
      </c>
      <c r="D14" s="53" t="s">
        <v>27</v>
      </c>
      <c r="E14" s="44">
        <v>130</v>
      </c>
      <c r="F14" s="39">
        <v>0.6</v>
      </c>
      <c r="G14" s="32" t="s">
        <v>13</v>
      </c>
      <c r="H14" s="40">
        <f>ROUND(E14/F14,0)</f>
        <v>217</v>
      </c>
      <c r="I14" s="117">
        <v>21</v>
      </c>
      <c r="J14" s="116">
        <f t="shared" si="1"/>
        <v>4557</v>
      </c>
      <c r="K14" s="125">
        <f t="shared" si="3"/>
        <v>41.072429999999997</v>
      </c>
      <c r="L14" s="126">
        <f t="shared" si="4"/>
        <v>8912.71731</v>
      </c>
      <c r="N14" s="71">
        <f t="shared" si="2"/>
        <v>1.95583</v>
      </c>
    </row>
    <row r="15" spans="1:14" s="33" customFormat="1" ht="15.75" customHeight="1" x14ac:dyDescent="0.25">
      <c r="A15" s="136"/>
      <c r="B15" s="139"/>
      <c r="C15" s="42" t="s">
        <v>17</v>
      </c>
      <c r="D15" s="53" t="s">
        <v>16</v>
      </c>
      <c r="E15" s="44">
        <v>130</v>
      </c>
      <c r="F15" s="39">
        <v>0.55000000000000004</v>
      </c>
      <c r="G15" s="32" t="s">
        <v>13</v>
      </c>
      <c r="H15" s="40">
        <f>ROUND(E15/F15,0)</f>
        <v>236</v>
      </c>
      <c r="I15" s="117">
        <v>21</v>
      </c>
      <c r="J15" s="116">
        <f>H15*I15</f>
        <v>4956</v>
      </c>
      <c r="K15" s="125">
        <f t="shared" si="3"/>
        <v>41.072429999999997</v>
      </c>
      <c r="L15" s="126">
        <f t="shared" si="4"/>
        <v>9693.0934799999995</v>
      </c>
      <c r="N15" s="71">
        <f t="shared" si="2"/>
        <v>1.95583</v>
      </c>
    </row>
    <row r="16" spans="1:14" s="33" customFormat="1" ht="13.5" customHeight="1" x14ac:dyDescent="0.25">
      <c r="A16" s="136"/>
      <c r="B16" s="139"/>
      <c r="C16" s="141" t="s">
        <v>49</v>
      </c>
      <c r="D16" s="142"/>
      <c r="E16" s="45">
        <f>SUM(E8:E15)</f>
        <v>666</v>
      </c>
      <c r="F16" s="62"/>
      <c r="G16" s="45"/>
      <c r="H16" s="47"/>
      <c r="I16" s="118"/>
      <c r="J16" s="119">
        <f>SUM(J8:J15)</f>
        <v>27355</v>
      </c>
      <c r="K16" s="127"/>
      <c r="L16" s="128">
        <f>SUM(L8:L15)</f>
        <v>53501.729650000008</v>
      </c>
      <c r="N16" s="71">
        <f>L16/J16</f>
        <v>1.9558300000000004</v>
      </c>
    </row>
    <row r="17" spans="1:14" s="33" customFormat="1" ht="15.75" customHeight="1" x14ac:dyDescent="0.25">
      <c r="A17" s="136"/>
      <c r="B17" s="139" t="s">
        <v>50</v>
      </c>
      <c r="C17" s="42" t="s">
        <v>17</v>
      </c>
      <c r="D17" s="52" t="s">
        <v>10</v>
      </c>
      <c r="E17" s="43">
        <v>45</v>
      </c>
      <c r="F17" s="62"/>
      <c r="G17" s="32" t="s">
        <v>11</v>
      </c>
      <c r="H17" s="40">
        <f>E17</f>
        <v>45</v>
      </c>
      <c r="I17" s="115">
        <v>46</v>
      </c>
      <c r="J17" s="116">
        <f t="shared" ref="J17:J23" si="5">H17*I17</f>
        <v>2070</v>
      </c>
      <c r="K17" s="125">
        <f>I17*1.95583</f>
        <v>89.968180000000004</v>
      </c>
      <c r="L17" s="126">
        <f>H17*K17</f>
        <v>4048.5681</v>
      </c>
      <c r="N17" s="71">
        <f t="shared" ref="N17:N24" si="6">L17/J17</f>
        <v>1.95583</v>
      </c>
    </row>
    <row r="18" spans="1:14" s="33" customFormat="1" ht="15.75" customHeight="1" x14ac:dyDescent="0.25">
      <c r="A18" s="136"/>
      <c r="B18" s="140"/>
      <c r="C18" s="42" t="s">
        <v>17</v>
      </c>
      <c r="D18" s="52" t="s">
        <v>12</v>
      </c>
      <c r="E18" s="43">
        <v>79</v>
      </c>
      <c r="F18" s="46"/>
      <c r="G18" s="32" t="s">
        <v>11</v>
      </c>
      <c r="H18" s="40">
        <f>E18</f>
        <v>79</v>
      </c>
      <c r="I18" s="117">
        <v>43</v>
      </c>
      <c r="J18" s="116">
        <f t="shared" si="5"/>
        <v>3397</v>
      </c>
      <c r="K18" s="125">
        <f t="shared" ref="K18:K24" si="7">I18*1.95583</f>
        <v>84.10069</v>
      </c>
      <c r="L18" s="126">
        <f t="shared" ref="L18:L24" si="8">H18*K18</f>
        <v>6643.9545099999996</v>
      </c>
      <c r="N18" s="71">
        <f t="shared" si="6"/>
        <v>1.95583</v>
      </c>
    </row>
    <row r="19" spans="1:14" s="33" customFormat="1" ht="15.75" customHeight="1" x14ac:dyDescent="0.25">
      <c r="A19" s="136"/>
      <c r="B19" s="140"/>
      <c r="C19" s="42" t="s">
        <v>17</v>
      </c>
      <c r="D19" s="53" t="s">
        <v>36</v>
      </c>
      <c r="E19" s="44">
        <v>100</v>
      </c>
      <c r="F19" s="39">
        <v>0.6</v>
      </c>
      <c r="G19" s="32" t="s">
        <v>13</v>
      </c>
      <c r="H19" s="40">
        <f>ROUND(E19/F19,0)</f>
        <v>167</v>
      </c>
      <c r="I19" s="117">
        <v>25</v>
      </c>
      <c r="J19" s="116">
        <f t="shared" si="5"/>
        <v>4175</v>
      </c>
      <c r="K19" s="125">
        <f t="shared" si="7"/>
        <v>48.89575</v>
      </c>
      <c r="L19" s="126">
        <f t="shared" si="8"/>
        <v>8165.5902500000002</v>
      </c>
      <c r="N19" s="71">
        <f t="shared" si="6"/>
        <v>1.95583</v>
      </c>
    </row>
    <row r="20" spans="1:14" s="33" customFormat="1" ht="15.75" customHeight="1" x14ac:dyDescent="0.25">
      <c r="A20" s="136"/>
      <c r="B20" s="139"/>
      <c r="C20" s="42" t="s">
        <v>17</v>
      </c>
      <c r="D20" s="53" t="s">
        <v>14</v>
      </c>
      <c r="E20" s="44">
        <v>37</v>
      </c>
      <c r="F20" s="39">
        <v>0.6</v>
      </c>
      <c r="G20" s="32" t="s">
        <v>13</v>
      </c>
      <c r="H20" s="40">
        <f>ROUND(E20/F20,0)</f>
        <v>62</v>
      </c>
      <c r="I20" s="117">
        <v>23</v>
      </c>
      <c r="J20" s="116">
        <f t="shared" si="5"/>
        <v>1426</v>
      </c>
      <c r="K20" s="125">
        <f t="shared" si="7"/>
        <v>44.984090000000002</v>
      </c>
      <c r="L20" s="126">
        <f t="shared" si="8"/>
        <v>2789.0135800000003</v>
      </c>
      <c r="N20" s="71">
        <f t="shared" si="6"/>
        <v>1.9558300000000002</v>
      </c>
    </row>
    <row r="21" spans="1:14" s="33" customFormat="1" ht="15.75" customHeight="1" x14ac:dyDescent="0.25">
      <c r="A21" s="136"/>
      <c r="B21" s="139"/>
      <c r="C21" s="42" t="s">
        <v>17</v>
      </c>
      <c r="D21" s="53" t="s">
        <v>15</v>
      </c>
      <c r="E21" s="44">
        <v>0</v>
      </c>
      <c r="F21" s="39">
        <v>0.6</v>
      </c>
      <c r="G21" s="32" t="s">
        <v>13</v>
      </c>
      <c r="H21" s="40">
        <f>ROUND(E21/F21,0)</f>
        <v>0</v>
      </c>
      <c r="I21" s="117">
        <v>21</v>
      </c>
      <c r="J21" s="116">
        <f t="shared" si="5"/>
        <v>0</v>
      </c>
      <c r="K21" s="125">
        <f t="shared" si="7"/>
        <v>41.072429999999997</v>
      </c>
      <c r="L21" s="126">
        <f t="shared" si="8"/>
        <v>0</v>
      </c>
      <c r="N21" s="71" t="e">
        <f t="shared" si="6"/>
        <v>#DIV/0!</v>
      </c>
    </row>
    <row r="22" spans="1:14" s="33" customFormat="1" ht="15.75" customHeight="1" x14ac:dyDescent="0.25">
      <c r="A22" s="136"/>
      <c r="B22" s="139"/>
      <c r="C22" s="42" t="s">
        <v>17</v>
      </c>
      <c r="D22" s="52" t="s">
        <v>37</v>
      </c>
      <c r="E22" s="43">
        <v>134</v>
      </c>
      <c r="F22" s="46"/>
      <c r="G22" s="32" t="s">
        <v>11</v>
      </c>
      <c r="H22" s="40">
        <f>E22</f>
        <v>134</v>
      </c>
      <c r="I22" s="117">
        <v>41</v>
      </c>
      <c r="J22" s="116">
        <f t="shared" si="5"/>
        <v>5494</v>
      </c>
      <c r="K22" s="125">
        <f t="shared" si="7"/>
        <v>80.189030000000002</v>
      </c>
      <c r="L22" s="126">
        <f t="shared" si="8"/>
        <v>10745.330020000001</v>
      </c>
      <c r="N22" s="71">
        <f t="shared" si="6"/>
        <v>1.9558300000000002</v>
      </c>
    </row>
    <row r="23" spans="1:14" s="33" customFormat="1" ht="15.75" customHeight="1" x14ac:dyDescent="0.25">
      <c r="A23" s="136"/>
      <c r="B23" s="139"/>
      <c r="C23" s="42" t="s">
        <v>17</v>
      </c>
      <c r="D23" s="53" t="s">
        <v>27</v>
      </c>
      <c r="E23" s="44">
        <v>250</v>
      </c>
      <c r="F23" s="39">
        <v>0.6</v>
      </c>
      <c r="G23" s="32" t="s">
        <v>13</v>
      </c>
      <c r="H23" s="40">
        <f>ROUND(E23/F23,0)</f>
        <v>417</v>
      </c>
      <c r="I23" s="117">
        <v>21</v>
      </c>
      <c r="J23" s="116">
        <f t="shared" si="5"/>
        <v>8757</v>
      </c>
      <c r="K23" s="125">
        <f t="shared" si="7"/>
        <v>41.072429999999997</v>
      </c>
      <c r="L23" s="126">
        <f t="shared" si="8"/>
        <v>17127.203309999997</v>
      </c>
      <c r="N23" s="71">
        <f t="shared" si="6"/>
        <v>1.9558299999999997</v>
      </c>
    </row>
    <row r="24" spans="1:14" s="33" customFormat="1" ht="15.75" customHeight="1" x14ac:dyDescent="0.25">
      <c r="A24" s="136"/>
      <c r="B24" s="139"/>
      <c r="C24" s="42" t="s">
        <v>17</v>
      </c>
      <c r="D24" s="53" t="s">
        <v>16</v>
      </c>
      <c r="E24" s="44">
        <v>250</v>
      </c>
      <c r="F24" s="39">
        <v>0.55000000000000004</v>
      </c>
      <c r="G24" s="32" t="s">
        <v>13</v>
      </c>
      <c r="H24" s="40">
        <f>ROUND(E24/F24,0)</f>
        <v>455</v>
      </c>
      <c r="I24" s="117">
        <v>21</v>
      </c>
      <c r="J24" s="116">
        <f>H24*I24</f>
        <v>9555</v>
      </c>
      <c r="K24" s="125">
        <f t="shared" si="7"/>
        <v>41.072429999999997</v>
      </c>
      <c r="L24" s="126">
        <f t="shared" si="8"/>
        <v>18687.95565</v>
      </c>
      <c r="N24" s="71">
        <f t="shared" si="6"/>
        <v>1.95583</v>
      </c>
    </row>
    <row r="25" spans="1:14" s="33" customFormat="1" ht="13.5" customHeight="1" x14ac:dyDescent="0.25">
      <c r="A25" s="136"/>
      <c r="B25" s="139"/>
      <c r="C25" s="141" t="s">
        <v>51</v>
      </c>
      <c r="D25" s="142"/>
      <c r="E25" s="45">
        <f>SUM(E17:E24)</f>
        <v>895</v>
      </c>
      <c r="F25" s="62"/>
      <c r="G25" s="45"/>
      <c r="H25" s="47"/>
      <c r="I25" s="118"/>
      <c r="J25" s="119">
        <f>SUM(J17:J24)</f>
        <v>34874</v>
      </c>
      <c r="K25" s="127"/>
      <c r="L25" s="128">
        <f>SUM(L17:L24)</f>
        <v>68207.615420000002</v>
      </c>
      <c r="N25" s="71">
        <f>L25/J25</f>
        <v>1.95583</v>
      </c>
    </row>
    <row r="26" spans="1:14" s="33" customFormat="1" ht="15.75" customHeight="1" x14ac:dyDescent="0.25">
      <c r="A26" s="136"/>
      <c r="B26" s="139" t="s">
        <v>52</v>
      </c>
      <c r="C26" s="42" t="s">
        <v>17</v>
      </c>
      <c r="D26" s="52" t="s">
        <v>10</v>
      </c>
      <c r="E26" s="43">
        <v>55</v>
      </c>
      <c r="F26" s="62"/>
      <c r="G26" s="32" t="s">
        <v>11</v>
      </c>
      <c r="H26" s="40">
        <f>E26</f>
        <v>55</v>
      </c>
      <c r="I26" s="115">
        <v>46</v>
      </c>
      <c r="J26" s="116">
        <f t="shared" ref="J26:J32" si="9">H26*I26</f>
        <v>2530</v>
      </c>
      <c r="K26" s="125">
        <f>I26*1.95583</f>
        <v>89.968180000000004</v>
      </c>
      <c r="L26" s="126">
        <f>H26*K26</f>
        <v>4948.2498999999998</v>
      </c>
      <c r="N26" s="71">
        <f t="shared" ref="N26:N33" si="10">L26/J26</f>
        <v>1.95583</v>
      </c>
    </row>
    <row r="27" spans="1:14" s="33" customFormat="1" ht="15.75" customHeight="1" x14ac:dyDescent="0.25">
      <c r="A27" s="136"/>
      <c r="B27" s="140"/>
      <c r="C27" s="42" t="s">
        <v>17</v>
      </c>
      <c r="D27" s="52" t="s">
        <v>12</v>
      </c>
      <c r="E27" s="43">
        <v>48</v>
      </c>
      <c r="F27" s="46"/>
      <c r="G27" s="32" t="s">
        <v>11</v>
      </c>
      <c r="H27" s="40">
        <f>E27</f>
        <v>48</v>
      </c>
      <c r="I27" s="117">
        <v>43</v>
      </c>
      <c r="J27" s="116">
        <f t="shared" si="9"/>
        <v>2064</v>
      </c>
      <c r="K27" s="125">
        <f t="shared" ref="K27:K33" si="11">I27*1.95583</f>
        <v>84.10069</v>
      </c>
      <c r="L27" s="126">
        <f t="shared" ref="L27:L33" si="12">H27*K27</f>
        <v>4036.8331200000002</v>
      </c>
      <c r="N27" s="71">
        <f t="shared" si="10"/>
        <v>1.9558300000000002</v>
      </c>
    </row>
    <row r="28" spans="1:14" s="33" customFormat="1" ht="15.75" customHeight="1" x14ac:dyDescent="0.25">
      <c r="A28" s="136"/>
      <c r="B28" s="140"/>
      <c r="C28" s="42" t="s">
        <v>17</v>
      </c>
      <c r="D28" s="53" t="s">
        <v>36</v>
      </c>
      <c r="E28" s="44">
        <v>100</v>
      </c>
      <c r="F28" s="39">
        <v>0.6</v>
      </c>
      <c r="G28" s="32" t="s">
        <v>13</v>
      </c>
      <c r="H28" s="40">
        <f>ROUND(E28/F28,0)</f>
        <v>167</v>
      </c>
      <c r="I28" s="117">
        <v>25</v>
      </c>
      <c r="J28" s="116">
        <f t="shared" si="9"/>
        <v>4175</v>
      </c>
      <c r="K28" s="125">
        <f t="shared" si="11"/>
        <v>48.89575</v>
      </c>
      <c r="L28" s="126">
        <f t="shared" si="12"/>
        <v>8165.5902500000002</v>
      </c>
      <c r="N28" s="71">
        <f t="shared" si="10"/>
        <v>1.95583</v>
      </c>
    </row>
    <row r="29" spans="1:14" s="33" customFormat="1" ht="15.75" customHeight="1" x14ac:dyDescent="0.25">
      <c r="A29" s="136"/>
      <c r="B29" s="139"/>
      <c r="C29" s="42" t="s">
        <v>17</v>
      </c>
      <c r="D29" s="53" t="s">
        <v>14</v>
      </c>
      <c r="E29" s="44">
        <v>8</v>
      </c>
      <c r="F29" s="39">
        <v>0.6</v>
      </c>
      <c r="G29" s="32" t="s">
        <v>13</v>
      </c>
      <c r="H29" s="40">
        <f>ROUND(E29/F29,0)</f>
        <v>13</v>
      </c>
      <c r="I29" s="117">
        <v>23</v>
      </c>
      <c r="J29" s="116">
        <f t="shared" si="9"/>
        <v>299</v>
      </c>
      <c r="K29" s="125">
        <f t="shared" si="11"/>
        <v>44.984090000000002</v>
      </c>
      <c r="L29" s="126">
        <f t="shared" si="12"/>
        <v>584.79317000000003</v>
      </c>
      <c r="N29" s="71">
        <f t="shared" si="10"/>
        <v>1.9558300000000002</v>
      </c>
    </row>
    <row r="30" spans="1:14" s="33" customFormat="1" ht="15.75" customHeight="1" x14ac:dyDescent="0.25">
      <c r="A30" s="136"/>
      <c r="B30" s="139"/>
      <c r="C30" s="42" t="s">
        <v>17</v>
      </c>
      <c r="D30" s="53" t="s">
        <v>15</v>
      </c>
      <c r="E30" s="44">
        <v>0</v>
      </c>
      <c r="F30" s="39">
        <v>0.6</v>
      </c>
      <c r="G30" s="32" t="s">
        <v>13</v>
      </c>
      <c r="H30" s="40">
        <f>ROUND(E30/F30,0)</f>
        <v>0</v>
      </c>
      <c r="I30" s="117">
        <v>21</v>
      </c>
      <c r="J30" s="116">
        <f t="shared" si="9"/>
        <v>0</v>
      </c>
      <c r="K30" s="125">
        <f t="shared" si="11"/>
        <v>41.072429999999997</v>
      </c>
      <c r="L30" s="126">
        <f t="shared" si="12"/>
        <v>0</v>
      </c>
      <c r="N30" s="71" t="e">
        <f t="shared" si="10"/>
        <v>#DIV/0!</v>
      </c>
    </row>
    <row r="31" spans="1:14" s="33" customFormat="1" ht="15.75" customHeight="1" x14ac:dyDescent="0.25">
      <c r="A31" s="136"/>
      <c r="B31" s="139"/>
      <c r="C31" s="42" t="s">
        <v>17</v>
      </c>
      <c r="D31" s="52" t="s">
        <v>37</v>
      </c>
      <c r="E31" s="43">
        <v>26</v>
      </c>
      <c r="F31" s="46"/>
      <c r="G31" s="32" t="s">
        <v>11</v>
      </c>
      <c r="H31" s="40">
        <f>E31</f>
        <v>26</v>
      </c>
      <c r="I31" s="117">
        <v>41</v>
      </c>
      <c r="J31" s="116">
        <f t="shared" si="9"/>
        <v>1066</v>
      </c>
      <c r="K31" s="125">
        <f t="shared" si="11"/>
        <v>80.189030000000002</v>
      </c>
      <c r="L31" s="126">
        <f t="shared" si="12"/>
        <v>2084.9147800000001</v>
      </c>
      <c r="N31" s="71">
        <f t="shared" si="10"/>
        <v>1.95583</v>
      </c>
    </row>
    <row r="32" spans="1:14" s="33" customFormat="1" ht="15.75" customHeight="1" x14ac:dyDescent="0.25">
      <c r="A32" s="136"/>
      <c r="B32" s="139"/>
      <c r="C32" s="42" t="s">
        <v>17</v>
      </c>
      <c r="D32" s="53" t="s">
        <v>27</v>
      </c>
      <c r="E32" s="44">
        <v>70</v>
      </c>
      <c r="F32" s="39">
        <v>0.6</v>
      </c>
      <c r="G32" s="32" t="s">
        <v>13</v>
      </c>
      <c r="H32" s="40">
        <f>ROUND(E32/F32,0)</f>
        <v>117</v>
      </c>
      <c r="I32" s="117">
        <v>21</v>
      </c>
      <c r="J32" s="116">
        <f t="shared" si="9"/>
        <v>2457</v>
      </c>
      <c r="K32" s="125">
        <f t="shared" si="11"/>
        <v>41.072429999999997</v>
      </c>
      <c r="L32" s="126">
        <f t="shared" si="12"/>
        <v>4805.4743099999996</v>
      </c>
      <c r="N32" s="71">
        <f t="shared" si="10"/>
        <v>1.9558299999999997</v>
      </c>
    </row>
    <row r="33" spans="1:14" s="33" customFormat="1" ht="15.75" customHeight="1" x14ac:dyDescent="0.25">
      <c r="A33" s="136"/>
      <c r="B33" s="139"/>
      <c r="C33" s="42" t="s">
        <v>17</v>
      </c>
      <c r="D33" s="53" t="s">
        <v>16</v>
      </c>
      <c r="E33" s="44">
        <v>70</v>
      </c>
      <c r="F33" s="39">
        <v>0.55000000000000004</v>
      </c>
      <c r="G33" s="32" t="s">
        <v>13</v>
      </c>
      <c r="H33" s="40">
        <f>ROUND(E33/F33,0)</f>
        <v>127</v>
      </c>
      <c r="I33" s="117">
        <v>21</v>
      </c>
      <c r="J33" s="116">
        <f>H33*I33</f>
        <v>2667</v>
      </c>
      <c r="K33" s="125">
        <f t="shared" si="11"/>
        <v>41.072429999999997</v>
      </c>
      <c r="L33" s="126">
        <f t="shared" si="12"/>
        <v>5216.1986099999995</v>
      </c>
      <c r="N33" s="71">
        <f t="shared" si="10"/>
        <v>1.9558299999999997</v>
      </c>
    </row>
    <row r="34" spans="1:14" s="33" customFormat="1" ht="13.5" customHeight="1" x14ac:dyDescent="0.25">
      <c r="A34" s="136"/>
      <c r="B34" s="139"/>
      <c r="C34" s="141" t="s">
        <v>53</v>
      </c>
      <c r="D34" s="142"/>
      <c r="E34" s="45">
        <f>SUM(E26:E33)</f>
        <v>377</v>
      </c>
      <c r="F34" s="62"/>
      <c r="G34" s="45"/>
      <c r="H34" s="47"/>
      <c r="I34" s="118"/>
      <c r="J34" s="119">
        <f>SUM(J26:J33)</f>
        <v>15258</v>
      </c>
      <c r="K34" s="127"/>
      <c r="L34" s="128">
        <f>SUM(L26:L33)</f>
        <v>29842.05414</v>
      </c>
      <c r="N34" s="71">
        <f>L34/J34</f>
        <v>1.95583</v>
      </c>
    </row>
    <row r="35" spans="1:14" s="78" customFormat="1" ht="15.75" customHeight="1" x14ac:dyDescent="0.25">
      <c r="A35" s="136"/>
      <c r="B35" s="139" t="s">
        <v>54</v>
      </c>
      <c r="C35" s="72" t="s">
        <v>17</v>
      </c>
      <c r="D35" s="73" t="s">
        <v>10</v>
      </c>
      <c r="E35" s="74">
        <v>0</v>
      </c>
      <c r="F35" s="75"/>
      <c r="G35" s="76" t="s">
        <v>11</v>
      </c>
      <c r="H35" s="77">
        <f>E35</f>
        <v>0</v>
      </c>
      <c r="I35" s="115">
        <v>46</v>
      </c>
      <c r="J35" s="116">
        <f t="shared" ref="J35:J37" si="13">H35*I35</f>
        <v>0</v>
      </c>
      <c r="K35" s="125">
        <f t="shared" ref="K35:K37" si="14">I35*1.95583</f>
        <v>89.968180000000004</v>
      </c>
      <c r="L35" s="126">
        <f t="shared" ref="L35:L37" si="15">H35*K35</f>
        <v>0</v>
      </c>
      <c r="N35" s="71" t="e">
        <f t="shared" ref="N35:N67" si="16">L35/J35</f>
        <v>#DIV/0!</v>
      </c>
    </row>
    <row r="36" spans="1:14" s="78" customFormat="1" ht="15.75" customHeight="1" x14ac:dyDescent="0.25">
      <c r="A36" s="136"/>
      <c r="B36" s="139"/>
      <c r="C36" s="72" t="s">
        <v>39</v>
      </c>
      <c r="D36" s="73" t="s">
        <v>10</v>
      </c>
      <c r="E36" s="74">
        <v>0</v>
      </c>
      <c r="F36" s="75"/>
      <c r="G36" s="79" t="s">
        <v>11</v>
      </c>
      <c r="H36" s="80">
        <f>E36</f>
        <v>0</v>
      </c>
      <c r="I36" s="115">
        <v>48</v>
      </c>
      <c r="J36" s="116">
        <f t="shared" si="13"/>
        <v>0</v>
      </c>
      <c r="K36" s="125">
        <f t="shared" si="14"/>
        <v>93.879840000000002</v>
      </c>
      <c r="L36" s="126">
        <f t="shared" si="15"/>
        <v>0</v>
      </c>
      <c r="N36" s="71" t="e">
        <f t="shared" si="16"/>
        <v>#DIV/0!</v>
      </c>
    </row>
    <row r="37" spans="1:14" s="78" customFormat="1" ht="15.75" customHeight="1" x14ac:dyDescent="0.25">
      <c r="A37" s="136"/>
      <c r="B37" s="139"/>
      <c r="C37" s="72" t="s">
        <v>38</v>
      </c>
      <c r="D37" s="73" t="s">
        <v>10</v>
      </c>
      <c r="E37" s="74">
        <v>0</v>
      </c>
      <c r="F37" s="75"/>
      <c r="G37" s="79" t="s">
        <v>11</v>
      </c>
      <c r="H37" s="80">
        <f>E37</f>
        <v>0</v>
      </c>
      <c r="I37" s="115">
        <v>68</v>
      </c>
      <c r="J37" s="116">
        <f t="shared" si="13"/>
        <v>0</v>
      </c>
      <c r="K37" s="125">
        <f t="shared" si="14"/>
        <v>132.99644000000001</v>
      </c>
      <c r="L37" s="126">
        <f t="shared" si="15"/>
        <v>0</v>
      </c>
      <c r="N37" s="71" t="e">
        <f t="shared" si="16"/>
        <v>#DIV/0!</v>
      </c>
    </row>
    <row r="38" spans="1:14" s="78" customFormat="1" ht="12.75" customHeight="1" x14ac:dyDescent="0.25">
      <c r="A38" s="137"/>
      <c r="B38" s="139"/>
      <c r="C38" s="81"/>
      <c r="D38" s="82" t="s">
        <v>24</v>
      </c>
      <c r="E38" s="74">
        <f>SUM(E35:E37)</f>
        <v>0</v>
      </c>
      <c r="F38" s="75"/>
      <c r="G38" s="79"/>
      <c r="H38" s="83">
        <f>SUM(H35:H37)</f>
        <v>0</v>
      </c>
      <c r="I38" s="120"/>
      <c r="J38" s="121">
        <f>SUM(J35:J37)</f>
        <v>0</v>
      </c>
      <c r="K38" s="129"/>
      <c r="L38" s="130">
        <f>SUM(L35:L37)</f>
        <v>0</v>
      </c>
      <c r="N38" s="71" t="e">
        <f t="shared" si="16"/>
        <v>#DIV/0!</v>
      </c>
    </row>
    <row r="39" spans="1:14" s="78" customFormat="1" ht="15.75" customHeight="1" x14ac:dyDescent="0.25">
      <c r="A39" s="136"/>
      <c r="B39" s="139"/>
      <c r="C39" s="72" t="s">
        <v>17</v>
      </c>
      <c r="D39" s="73" t="s">
        <v>12</v>
      </c>
      <c r="E39" s="74">
        <v>0</v>
      </c>
      <c r="F39" s="75"/>
      <c r="G39" s="79" t="s">
        <v>11</v>
      </c>
      <c r="H39" s="80">
        <f>E39</f>
        <v>0</v>
      </c>
      <c r="I39" s="115">
        <v>43</v>
      </c>
      <c r="J39" s="116">
        <f t="shared" ref="J39:J41" si="17">H39*I39</f>
        <v>0</v>
      </c>
      <c r="K39" s="125">
        <f>I39*1.95583</f>
        <v>84.10069</v>
      </c>
      <c r="L39" s="126">
        <f>H39*K39</f>
        <v>0</v>
      </c>
      <c r="N39" s="71" t="e">
        <f t="shared" si="16"/>
        <v>#DIV/0!</v>
      </c>
    </row>
    <row r="40" spans="1:14" s="78" customFormat="1" ht="15.75" customHeight="1" x14ac:dyDescent="0.25">
      <c r="A40" s="136"/>
      <c r="B40" s="139"/>
      <c r="C40" s="72" t="s">
        <v>39</v>
      </c>
      <c r="D40" s="73" t="s">
        <v>12</v>
      </c>
      <c r="E40" s="74">
        <v>0</v>
      </c>
      <c r="F40" s="75"/>
      <c r="G40" s="79" t="s">
        <v>11</v>
      </c>
      <c r="H40" s="80">
        <f>E40</f>
        <v>0</v>
      </c>
      <c r="I40" s="115">
        <v>43</v>
      </c>
      <c r="J40" s="116">
        <f t="shared" si="17"/>
        <v>0</v>
      </c>
      <c r="K40" s="125">
        <f t="shared" ref="K40:K41" si="18">I40*1.95583</f>
        <v>84.10069</v>
      </c>
      <c r="L40" s="126">
        <f t="shared" ref="L40:L41" si="19">H40*K40</f>
        <v>0</v>
      </c>
      <c r="N40" s="71" t="e">
        <f t="shared" si="16"/>
        <v>#DIV/0!</v>
      </c>
    </row>
    <row r="41" spans="1:14" s="78" customFormat="1" ht="15.75" customHeight="1" x14ac:dyDescent="0.25">
      <c r="A41" s="136"/>
      <c r="B41" s="139"/>
      <c r="C41" s="72" t="s">
        <v>38</v>
      </c>
      <c r="D41" s="73" t="s">
        <v>12</v>
      </c>
      <c r="E41" s="74">
        <v>0</v>
      </c>
      <c r="F41" s="75"/>
      <c r="G41" s="79" t="s">
        <v>11</v>
      </c>
      <c r="H41" s="80">
        <f>E41</f>
        <v>0</v>
      </c>
      <c r="I41" s="115">
        <v>55</v>
      </c>
      <c r="J41" s="116">
        <f t="shared" si="17"/>
        <v>0</v>
      </c>
      <c r="K41" s="125">
        <f t="shared" si="18"/>
        <v>107.57065</v>
      </c>
      <c r="L41" s="126">
        <f t="shared" si="19"/>
        <v>0</v>
      </c>
      <c r="N41" s="71" t="e">
        <f t="shared" si="16"/>
        <v>#DIV/0!</v>
      </c>
    </row>
    <row r="42" spans="1:14" s="78" customFormat="1" ht="12.75" customHeight="1" x14ac:dyDescent="0.25">
      <c r="A42" s="137"/>
      <c r="B42" s="139"/>
      <c r="C42" s="81"/>
      <c r="D42" s="82" t="s">
        <v>24</v>
      </c>
      <c r="E42" s="74">
        <f>SUM(E39:E41)</f>
        <v>0</v>
      </c>
      <c r="F42" s="75"/>
      <c r="G42" s="79"/>
      <c r="H42" s="83">
        <f>SUM(H39:H41)</f>
        <v>0</v>
      </c>
      <c r="I42" s="120"/>
      <c r="J42" s="121">
        <f>SUM(J39:J41)</f>
        <v>0</v>
      </c>
      <c r="K42" s="129"/>
      <c r="L42" s="130">
        <f>SUM(L39:L41)</f>
        <v>0</v>
      </c>
      <c r="N42" s="71" t="e">
        <f t="shared" si="16"/>
        <v>#DIV/0!</v>
      </c>
    </row>
    <row r="43" spans="1:14" s="78" customFormat="1" ht="15.75" customHeight="1" x14ac:dyDescent="0.25">
      <c r="A43" s="136"/>
      <c r="B43" s="139"/>
      <c r="C43" s="72" t="s">
        <v>17</v>
      </c>
      <c r="D43" s="84" t="s">
        <v>36</v>
      </c>
      <c r="E43" s="74">
        <v>0</v>
      </c>
      <c r="F43" s="85">
        <v>0.6</v>
      </c>
      <c r="G43" s="79" t="s">
        <v>13</v>
      </c>
      <c r="H43" s="80">
        <f>ROUND(E43/F43,0)</f>
        <v>0</v>
      </c>
      <c r="I43" s="115">
        <v>25</v>
      </c>
      <c r="J43" s="116">
        <f t="shared" ref="J43:J45" si="20">H43*I43</f>
        <v>0</v>
      </c>
      <c r="K43" s="125">
        <f t="shared" ref="K43:K45" si="21">I43*1.95583</f>
        <v>48.89575</v>
      </c>
      <c r="L43" s="126">
        <f t="shared" ref="L43:L45" si="22">H43*K43</f>
        <v>0</v>
      </c>
      <c r="N43" s="71" t="e">
        <f t="shared" si="16"/>
        <v>#DIV/0!</v>
      </c>
    </row>
    <row r="44" spans="1:14" s="78" customFormat="1" ht="15.75" customHeight="1" x14ac:dyDescent="0.25">
      <c r="A44" s="136"/>
      <c r="B44" s="139"/>
      <c r="C44" s="72" t="s">
        <v>39</v>
      </c>
      <c r="D44" s="84" t="s">
        <v>36</v>
      </c>
      <c r="E44" s="74">
        <v>0</v>
      </c>
      <c r="F44" s="85">
        <v>0.6</v>
      </c>
      <c r="G44" s="79" t="s">
        <v>13</v>
      </c>
      <c r="H44" s="80">
        <f>ROUND(E44/F44,0)</f>
        <v>0</v>
      </c>
      <c r="I44" s="115">
        <v>20</v>
      </c>
      <c r="J44" s="116">
        <f t="shared" si="20"/>
        <v>0</v>
      </c>
      <c r="K44" s="125">
        <f t="shared" si="21"/>
        <v>39.116599999999998</v>
      </c>
      <c r="L44" s="126">
        <f t="shared" si="22"/>
        <v>0</v>
      </c>
      <c r="N44" s="71" t="e">
        <f t="shared" si="16"/>
        <v>#DIV/0!</v>
      </c>
    </row>
    <row r="45" spans="1:14" s="78" customFormat="1" ht="15.75" customHeight="1" x14ac:dyDescent="0.25">
      <c r="A45" s="136"/>
      <c r="B45" s="139"/>
      <c r="C45" s="72" t="s">
        <v>38</v>
      </c>
      <c r="D45" s="84" t="s">
        <v>36</v>
      </c>
      <c r="E45" s="74">
        <v>0</v>
      </c>
      <c r="F45" s="85">
        <v>0.6</v>
      </c>
      <c r="G45" s="79" t="s">
        <v>13</v>
      </c>
      <c r="H45" s="80">
        <f>ROUND(E45/F45,0)</f>
        <v>0</v>
      </c>
      <c r="I45" s="115">
        <v>25</v>
      </c>
      <c r="J45" s="116">
        <f t="shared" si="20"/>
        <v>0</v>
      </c>
      <c r="K45" s="125">
        <f t="shared" si="21"/>
        <v>48.89575</v>
      </c>
      <c r="L45" s="126">
        <f t="shared" si="22"/>
        <v>0</v>
      </c>
      <c r="N45" s="71" t="e">
        <f t="shared" si="16"/>
        <v>#DIV/0!</v>
      </c>
    </row>
    <row r="46" spans="1:14" s="78" customFormat="1" ht="12.75" customHeight="1" x14ac:dyDescent="0.25">
      <c r="A46" s="137"/>
      <c r="B46" s="139"/>
      <c r="C46" s="81"/>
      <c r="D46" s="82" t="s">
        <v>24</v>
      </c>
      <c r="E46" s="74">
        <f>SUM(E43:E45)</f>
        <v>0</v>
      </c>
      <c r="F46" s="85"/>
      <c r="G46" s="79"/>
      <c r="H46" s="83">
        <f>SUM(H43:H45)</f>
        <v>0</v>
      </c>
      <c r="I46" s="120"/>
      <c r="J46" s="121">
        <f>SUM(J43:J45)</f>
        <v>0</v>
      </c>
      <c r="K46" s="129"/>
      <c r="L46" s="130">
        <f>SUM(L43:L45)</f>
        <v>0</v>
      </c>
      <c r="N46" s="71" t="e">
        <f t="shared" si="16"/>
        <v>#DIV/0!</v>
      </c>
    </row>
    <row r="47" spans="1:14" s="78" customFormat="1" ht="15.75" customHeight="1" x14ac:dyDescent="0.25">
      <c r="A47" s="136"/>
      <c r="B47" s="139"/>
      <c r="C47" s="72" t="s">
        <v>17</v>
      </c>
      <c r="D47" s="84" t="s">
        <v>14</v>
      </c>
      <c r="E47" s="74">
        <v>34</v>
      </c>
      <c r="F47" s="85">
        <v>0.6</v>
      </c>
      <c r="G47" s="79" t="s">
        <v>13</v>
      </c>
      <c r="H47" s="80">
        <f>ROUND(E47/F47,0)</f>
        <v>57</v>
      </c>
      <c r="I47" s="115">
        <v>23</v>
      </c>
      <c r="J47" s="116">
        <f t="shared" ref="J47:J49" si="23">H47*I47</f>
        <v>1311</v>
      </c>
      <c r="K47" s="125">
        <f t="shared" ref="K47:K49" si="24">I47*1.95583</f>
        <v>44.984090000000002</v>
      </c>
      <c r="L47" s="126">
        <f t="shared" ref="L47:L49" si="25">H47*K47</f>
        <v>2564.0931300000002</v>
      </c>
      <c r="N47" s="71">
        <f t="shared" si="16"/>
        <v>1.9558300000000002</v>
      </c>
    </row>
    <row r="48" spans="1:14" s="78" customFormat="1" ht="15.75" customHeight="1" x14ac:dyDescent="0.25">
      <c r="A48" s="136"/>
      <c r="B48" s="139"/>
      <c r="C48" s="72" t="s">
        <v>39</v>
      </c>
      <c r="D48" s="84" t="s">
        <v>14</v>
      </c>
      <c r="E48" s="74">
        <v>7</v>
      </c>
      <c r="F48" s="85">
        <v>0.6</v>
      </c>
      <c r="G48" s="79" t="s">
        <v>13</v>
      </c>
      <c r="H48" s="80">
        <f>ROUND(E48/F48,0)</f>
        <v>12</v>
      </c>
      <c r="I48" s="115">
        <v>17</v>
      </c>
      <c r="J48" s="116">
        <f t="shared" si="23"/>
        <v>204</v>
      </c>
      <c r="K48" s="125">
        <f t="shared" si="24"/>
        <v>33.249110000000002</v>
      </c>
      <c r="L48" s="126">
        <f t="shared" si="25"/>
        <v>398.98932000000002</v>
      </c>
      <c r="N48" s="71">
        <f t="shared" si="16"/>
        <v>1.9558300000000002</v>
      </c>
    </row>
    <row r="49" spans="1:14" s="78" customFormat="1" ht="15.75" customHeight="1" x14ac:dyDescent="0.25">
      <c r="A49" s="136"/>
      <c r="B49" s="139"/>
      <c r="C49" s="72" t="s">
        <v>38</v>
      </c>
      <c r="D49" s="84" t="s">
        <v>14</v>
      </c>
      <c r="E49" s="74">
        <v>3</v>
      </c>
      <c r="F49" s="85">
        <v>0.6</v>
      </c>
      <c r="G49" s="79" t="s">
        <v>13</v>
      </c>
      <c r="H49" s="80">
        <f>ROUND(E49/F49,0)</f>
        <v>5</v>
      </c>
      <c r="I49" s="115">
        <v>23</v>
      </c>
      <c r="J49" s="116">
        <f t="shared" si="23"/>
        <v>115</v>
      </c>
      <c r="K49" s="125">
        <f t="shared" si="24"/>
        <v>44.984090000000002</v>
      </c>
      <c r="L49" s="126">
        <f t="shared" si="25"/>
        <v>224.92045000000002</v>
      </c>
      <c r="N49" s="71">
        <f t="shared" si="16"/>
        <v>1.9558300000000002</v>
      </c>
    </row>
    <row r="50" spans="1:14" s="78" customFormat="1" ht="12.75" customHeight="1" x14ac:dyDescent="0.25">
      <c r="A50" s="137"/>
      <c r="B50" s="139"/>
      <c r="C50" s="81"/>
      <c r="D50" s="82" t="s">
        <v>24</v>
      </c>
      <c r="E50" s="74">
        <f>SUM(E47:E49)</f>
        <v>44</v>
      </c>
      <c r="F50" s="85"/>
      <c r="G50" s="79"/>
      <c r="H50" s="83">
        <f>SUM(H47:H49)</f>
        <v>74</v>
      </c>
      <c r="I50" s="120"/>
      <c r="J50" s="121">
        <f>SUM(J47:J49)</f>
        <v>1630</v>
      </c>
      <c r="K50" s="129"/>
      <c r="L50" s="130">
        <f>SUM(L47:L49)</f>
        <v>3188.0029000000004</v>
      </c>
      <c r="N50" s="71">
        <f t="shared" si="16"/>
        <v>1.9558300000000002</v>
      </c>
    </row>
    <row r="51" spans="1:14" s="78" customFormat="1" ht="15.75" customHeight="1" x14ac:dyDescent="0.25">
      <c r="A51" s="136"/>
      <c r="B51" s="139"/>
      <c r="C51" s="72" t="s">
        <v>17</v>
      </c>
      <c r="D51" s="84" t="s">
        <v>15</v>
      </c>
      <c r="E51" s="74">
        <v>17</v>
      </c>
      <c r="F51" s="85">
        <v>0.6</v>
      </c>
      <c r="G51" s="79" t="s">
        <v>13</v>
      </c>
      <c r="H51" s="80">
        <f>ROUND(E51/F51,0)</f>
        <v>28</v>
      </c>
      <c r="I51" s="115">
        <v>21</v>
      </c>
      <c r="J51" s="116">
        <f t="shared" ref="J51:J53" si="26">H51*I51</f>
        <v>588</v>
      </c>
      <c r="K51" s="125">
        <f t="shared" ref="K51:K53" si="27">I51*1.95583</f>
        <v>41.072429999999997</v>
      </c>
      <c r="L51" s="126">
        <f t="shared" ref="L51:L53" si="28">H51*K51</f>
        <v>1150.0280399999999</v>
      </c>
      <c r="N51" s="71">
        <f t="shared" si="16"/>
        <v>1.95583</v>
      </c>
    </row>
    <row r="52" spans="1:14" s="78" customFormat="1" ht="15.75" customHeight="1" x14ac:dyDescent="0.25">
      <c r="A52" s="136"/>
      <c r="B52" s="139"/>
      <c r="C52" s="72" t="s">
        <v>39</v>
      </c>
      <c r="D52" s="84" t="s">
        <v>15</v>
      </c>
      <c r="E52" s="74">
        <v>3</v>
      </c>
      <c r="F52" s="85">
        <v>0.6</v>
      </c>
      <c r="G52" s="79" t="s">
        <v>13</v>
      </c>
      <c r="H52" s="80">
        <f>ROUND(E52/F52,0)</f>
        <v>5</v>
      </c>
      <c r="I52" s="115">
        <v>14</v>
      </c>
      <c r="J52" s="116">
        <f t="shared" si="26"/>
        <v>70</v>
      </c>
      <c r="K52" s="125">
        <f t="shared" si="27"/>
        <v>27.381619999999998</v>
      </c>
      <c r="L52" s="126">
        <f t="shared" si="28"/>
        <v>136.90809999999999</v>
      </c>
      <c r="N52" s="71">
        <f t="shared" si="16"/>
        <v>1.95583</v>
      </c>
    </row>
    <row r="53" spans="1:14" s="78" customFormat="1" ht="15.75" customHeight="1" x14ac:dyDescent="0.25">
      <c r="A53" s="136"/>
      <c r="B53" s="139"/>
      <c r="C53" s="72" t="s">
        <v>38</v>
      </c>
      <c r="D53" s="84" t="s">
        <v>15</v>
      </c>
      <c r="E53" s="74">
        <v>1</v>
      </c>
      <c r="F53" s="85">
        <v>0.6</v>
      </c>
      <c r="G53" s="79" t="s">
        <v>13</v>
      </c>
      <c r="H53" s="80">
        <f>ROUND(E53/F53,0)</f>
        <v>2</v>
      </c>
      <c r="I53" s="115">
        <v>21</v>
      </c>
      <c r="J53" s="116">
        <f t="shared" si="26"/>
        <v>42</v>
      </c>
      <c r="K53" s="125">
        <f t="shared" si="27"/>
        <v>41.072429999999997</v>
      </c>
      <c r="L53" s="126">
        <f t="shared" si="28"/>
        <v>82.144859999999994</v>
      </c>
      <c r="N53" s="71">
        <f t="shared" si="16"/>
        <v>1.95583</v>
      </c>
    </row>
    <row r="54" spans="1:14" s="78" customFormat="1" ht="12.75" customHeight="1" x14ac:dyDescent="0.25">
      <c r="A54" s="137"/>
      <c r="B54" s="139"/>
      <c r="C54" s="81"/>
      <c r="D54" s="82" t="s">
        <v>24</v>
      </c>
      <c r="E54" s="74">
        <f>SUM(E51:E53)</f>
        <v>21</v>
      </c>
      <c r="F54" s="85"/>
      <c r="G54" s="79"/>
      <c r="H54" s="83">
        <f>SUM(H51:H53)</f>
        <v>35</v>
      </c>
      <c r="I54" s="120"/>
      <c r="J54" s="121">
        <f>SUM(J51:J53)</f>
        <v>700</v>
      </c>
      <c r="K54" s="129"/>
      <c r="L54" s="130">
        <f>SUM(L51:L53)</f>
        <v>1369.0809999999997</v>
      </c>
      <c r="N54" s="71">
        <f t="shared" si="16"/>
        <v>1.9558299999999995</v>
      </c>
    </row>
    <row r="55" spans="1:14" s="78" customFormat="1" ht="15.75" customHeight="1" x14ac:dyDescent="0.25">
      <c r="A55" s="136"/>
      <c r="B55" s="139"/>
      <c r="C55" s="72" t="s">
        <v>17</v>
      </c>
      <c r="D55" s="73" t="s">
        <v>37</v>
      </c>
      <c r="E55" s="74">
        <v>0</v>
      </c>
      <c r="F55" s="75"/>
      <c r="G55" s="79" t="s">
        <v>11</v>
      </c>
      <c r="H55" s="80">
        <f>E55</f>
        <v>0</v>
      </c>
      <c r="I55" s="115">
        <v>41</v>
      </c>
      <c r="J55" s="116">
        <f t="shared" ref="J55:J57" si="29">H55*I55</f>
        <v>0</v>
      </c>
      <c r="K55" s="125">
        <f t="shared" ref="K55:K57" si="30">I55*1.95583</f>
        <v>80.189030000000002</v>
      </c>
      <c r="L55" s="126">
        <f t="shared" ref="L55:L57" si="31">H55*K55</f>
        <v>0</v>
      </c>
      <c r="N55" s="71" t="e">
        <f t="shared" si="16"/>
        <v>#DIV/0!</v>
      </c>
    </row>
    <row r="56" spans="1:14" s="78" customFormat="1" ht="15.75" customHeight="1" x14ac:dyDescent="0.25">
      <c r="A56" s="136"/>
      <c r="B56" s="139"/>
      <c r="C56" s="72" t="s">
        <v>39</v>
      </c>
      <c r="D56" s="73" t="s">
        <v>37</v>
      </c>
      <c r="E56" s="74">
        <v>0</v>
      </c>
      <c r="F56" s="75"/>
      <c r="G56" s="79" t="s">
        <v>11</v>
      </c>
      <c r="H56" s="80">
        <f>E56</f>
        <v>0</v>
      </c>
      <c r="I56" s="115">
        <v>39</v>
      </c>
      <c r="J56" s="116">
        <f t="shared" si="29"/>
        <v>0</v>
      </c>
      <c r="K56" s="125">
        <f t="shared" si="30"/>
        <v>76.277370000000005</v>
      </c>
      <c r="L56" s="126">
        <f t="shared" si="31"/>
        <v>0</v>
      </c>
      <c r="N56" s="71" t="e">
        <f t="shared" si="16"/>
        <v>#DIV/0!</v>
      </c>
    </row>
    <row r="57" spans="1:14" s="78" customFormat="1" ht="15.75" customHeight="1" x14ac:dyDescent="0.25">
      <c r="A57" s="136"/>
      <c r="B57" s="139"/>
      <c r="C57" s="72" t="s">
        <v>38</v>
      </c>
      <c r="D57" s="73" t="s">
        <v>37</v>
      </c>
      <c r="E57" s="74">
        <v>0</v>
      </c>
      <c r="F57" s="75"/>
      <c r="G57" s="79" t="s">
        <v>11</v>
      </c>
      <c r="H57" s="80">
        <f>E57</f>
        <v>0</v>
      </c>
      <c r="I57" s="115">
        <v>43</v>
      </c>
      <c r="J57" s="116">
        <f t="shared" si="29"/>
        <v>0</v>
      </c>
      <c r="K57" s="125">
        <f t="shared" si="30"/>
        <v>84.10069</v>
      </c>
      <c r="L57" s="126">
        <f t="shared" si="31"/>
        <v>0</v>
      </c>
      <c r="N57" s="71" t="e">
        <f t="shared" si="16"/>
        <v>#DIV/0!</v>
      </c>
    </row>
    <row r="58" spans="1:14" s="78" customFormat="1" ht="12.75" customHeight="1" x14ac:dyDescent="0.25">
      <c r="A58" s="137"/>
      <c r="B58" s="139"/>
      <c r="C58" s="81"/>
      <c r="D58" s="82" t="s">
        <v>24</v>
      </c>
      <c r="E58" s="74">
        <f>SUM(E55:E57)</f>
        <v>0</v>
      </c>
      <c r="F58" s="75"/>
      <c r="G58" s="79"/>
      <c r="H58" s="83">
        <f>SUM(H55:H57)</f>
        <v>0</v>
      </c>
      <c r="I58" s="120"/>
      <c r="J58" s="121">
        <f>SUM(J55:J57)</f>
        <v>0</v>
      </c>
      <c r="K58" s="129"/>
      <c r="L58" s="130">
        <f>SUM(L55:L57)</f>
        <v>0</v>
      </c>
      <c r="N58" s="71" t="e">
        <f t="shared" si="16"/>
        <v>#DIV/0!</v>
      </c>
    </row>
    <row r="59" spans="1:14" s="78" customFormat="1" ht="15.75" customHeight="1" x14ac:dyDescent="0.25">
      <c r="A59" s="136"/>
      <c r="B59" s="139"/>
      <c r="C59" s="72" t="s">
        <v>17</v>
      </c>
      <c r="D59" s="84" t="s">
        <v>27</v>
      </c>
      <c r="E59" s="74">
        <v>147</v>
      </c>
      <c r="F59" s="85">
        <v>0.6</v>
      </c>
      <c r="G59" s="79" t="s">
        <v>13</v>
      </c>
      <c r="H59" s="80">
        <f>ROUND(E59/F59,0)</f>
        <v>245</v>
      </c>
      <c r="I59" s="115">
        <v>21</v>
      </c>
      <c r="J59" s="116">
        <f t="shared" ref="J59:J61" si="32">H59*I59</f>
        <v>5145</v>
      </c>
      <c r="K59" s="125">
        <f t="shared" ref="K59:K61" si="33">I59*1.95583</f>
        <v>41.072429999999997</v>
      </c>
      <c r="L59" s="126">
        <f t="shared" ref="L59:L61" si="34">H59*K59</f>
        <v>10062.745349999999</v>
      </c>
      <c r="N59" s="71">
        <f t="shared" si="16"/>
        <v>1.95583</v>
      </c>
    </row>
    <row r="60" spans="1:14" s="78" customFormat="1" ht="15.75" customHeight="1" x14ac:dyDescent="0.25">
      <c r="A60" s="136"/>
      <c r="B60" s="139"/>
      <c r="C60" s="72" t="s">
        <v>39</v>
      </c>
      <c r="D60" s="84" t="s">
        <v>27</v>
      </c>
      <c r="E60" s="74">
        <v>30</v>
      </c>
      <c r="F60" s="85">
        <v>0.6</v>
      </c>
      <c r="G60" s="79" t="s">
        <v>13</v>
      </c>
      <c r="H60" s="80">
        <f>ROUND(E60/F60,0)</f>
        <v>50</v>
      </c>
      <c r="I60" s="115">
        <v>14</v>
      </c>
      <c r="J60" s="116">
        <f t="shared" si="32"/>
        <v>700</v>
      </c>
      <c r="K60" s="125">
        <f t="shared" si="33"/>
        <v>27.381619999999998</v>
      </c>
      <c r="L60" s="126">
        <f t="shared" si="34"/>
        <v>1369.0809999999999</v>
      </c>
      <c r="N60" s="71">
        <f t="shared" si="16"/>
        <v>1.95583</v>
      </c>
    </row>
    <row r="61" spans="1:14" s="78" customFormat="1" ht="15.75" customHeight="1" x14ac:dyDescent="0.25">
      <c r="A61" s="136"/>
      <c r="B61" s="139"/>
      <c r="C61" s="72" t="s">
        <v>38</v>
      </c>
      <c r="D61" s="84" t="s">
        <v>27</v>
      </c>
      <c r="E61" s="74">
        <v>14</v>
      </c>
      <c r="F61" s="85">
        <v>0.6</v>
      </c>
      <c r="G61" s="79" t="s">
        <v>13</v>
      </c>
      <c r="H61" s="80">
        <f>ROUND(E61/F61,0)</f>
        <v>23</v>
      </c>
      <c r="I61" s="115">
        <v>21</v>
      </c>
      <c r="J61" s="116">
        <f t="shared" si="32"/>
        <v>483</v>
      </c>
      <c r="K61" s="125">
        <f t="shared" si="33"/>
        <v>41.072429999999997</v>
      </c>
      <c r="L61" s="126">
        <f t="shared" si="34"/>
        <v>944.66588999999999</v>
      </c>
      <c r="N61" s="71">
        <f t="shared" si="16"/>
        <v>1.95583</v>
      </c>
    </row>
    <row r="62" spans="1:14" s="78" customFormat="1" ht="12.75" customHeight="1" x14ac:dyDescent="0.25">
      <c r="A62" s="137"/>
      <c r="B62" s="139"/>
      <c r="C62" s="81"/>
      <c r="D62" s="82" t="s">
        <v>24</v>
      </c>
      <c r="E62" s="74">
        <f>SUM(E59:E61)</f>
        <v>191</v>
      </c>
      <c r="F62" s="85"/>
      <c r="G62" s="79"/>
      <c r="H62" s="83">
        <f>SUM(H59:H61)</f>
        <v>318</v>
      </c>
      <c r="I62" s="120"/>
      <c r="J62" s="121">
        <f>SUM(J59:J61)</f>
        <v>6328</v>
      </c>
      <c r="K62" s="129"/>
      <c r="L62" s="130">
        <f>SUM(L59:L61)</f>
        <v>12376.49224</v>
      </c>
      <c r="N62" s="71">
        <f t="shared" si="16"/>
        <v>1.95583</v>
      </c>
    </row>
    <row r="63" spans="1:14" s="78" customFormat="1" ht="15.75" customHeight="1" x14ac:dyDescent="0.25">
      <c r="A63" s="136"/>
      <c r="B63" s="139"/>
      <c r="C63" s="72" t="s">
        <v>17</v>
      </c>
      <c r="D63" s="84" t="s">
        <v>16</v>
      </c>
      <c r="E63" s="74">
        <v>150</v>
      </c>
      <c r="F63" s="85">
        <v>0.55000000000000004</v>
      </c>
      <c r="G63" s="79" t="s">
        <v>13</v>
      </c>
      <c r="H63" s="80">
        <f>ROUND(E63/F63,0)</f>
        <v>273</v>
      </c>
      <c r="I63" s="115">
        <v>21</v>
      </c>
      <c r="J63" s="116">
        <f t="shared" ref="J63:J65" si="35">H63*I63</f>
        <v>5733</v>
      </c>
      <c r="K63" s="125">
        <f t="shared" ref="K63:K65" si="36">I63*1.95583</f>
        <v>41.072429999999997</v>
      </c>
      <c r="L63" s="126">
        <f t="shared" ref="L63:L65" si="37">H63*K63</f>
        <v>11212.773389999998</v>
      </c>
      <c r="N63" s="71">
        <f t="shared" si="16"/>
        <v>1.9558299999999997</v>
      </c>
    </row>
    <row r="64" spans="1:14" s="78" customFormat="1" ht="15.75" customHeight="1" x14ac:dyDescent="0.25">
      <c r="A64" s="136"/>
      <c r="B64" s="139"/>
      <c r="C64" s="72" t="s">
        <v>39</v>
      </c>
      <c r="D64" s="84" t="s">
        <v>16</v>
      </c>
      <c r="E64" s="74">
        <v>33</v>
      </c>
      <c r="F64" s="85">
        <v>0.55000000000000004</v>
      </c>
      <c r="G64" s="79" t="s">
        <v>13</v>
      </c>
      <c r="H64" s="80">
        <f>ROUND(E64/F64,0)</f>
        <v>60</v>
      </c>
      <c r="I64" s="115">
        <v>14</v>
      </c>
      <c r="J64" s="116">
        <f t="shared" si="35"/>
        <v>840</v>
      </c>
      <c r="K64" s="125">
        <f t="shared" si="36"/>
        <v>27.381619999999998</v>
      </c>
      <c r="L64" s="126">
        <f t="shared" si="37"/>
        <v>1642.8971999999999</v>
      </c>
      <c r="N64" s="71">
        <f t="shared" si="16"/>
        <v>1.95583</v>
      </c>
    </row>
    <row r="65" spans="1:14" s="78" customFormat="1" ht="15.75" customHeight="1" x14ac:dyDescent="0.25">
      <c r="A65" s="136"/>
      <c r="B65" s="139"/>
      <c r="C65" s="72" t="s">
        <v>38</v>
      </c>
      <c r="D65" s="84" t="s">
        <v>16</v>
      </c>
      <c r="E65" s="74">
        <v>14</v>
      </c>
      <c r="F65" s="85">
        <v>0.55000000000000004</v>
      </c>
      <c r="G65" s="79" t="s">
        <v>13</v>
      </c>
      <c r="H65" s="80">
        <f>ROUND(E65/F65,0)</f>
        <v>25</v>
      </c>
      <c r="I65" s="115">
        <v>21</v>
      </c>
      <c r="J65" s="116">
        <f t="shared" si="35"/>
        <v>525</v>
      </c>
      <c r="K65" s="125">
        <f t="shared" si="36"/>
        <v>41.072429999999997</v>
      </c>
      <c r="L65" s="126">
        <f t="shared" si="37"/>
        <v>1026.8107499999999</v>
      </c>
      <c r="N65" s="71">
        <f t="shared" si="16"/>
        <v>1.9558299999999997</v>
      </c>
    </row>
    <row r="66" spans="1:14" s="78" customFormat="1" ht="12.75" customHeight="1" x14ac:dyDescent="0.25">
      <c r="A66" s="137"/>
      <c r="B66" s="139"/>
      <c r="C66" s="81"/>
      <c r="D66" s="82" t="s">
        <v>24</v>
      </c>
      <c r="E66" s="74">
        <f>SUM(E63:E65)</f>
        <v>197</v>
      </c>
      <c r="F66" s="75"/>
      <c r="G66" s="79"/>
      <c r="H66" s="83">
        <f>SUM(H63:H65)</f>
        <v>358</v>
      </c>
      <c r="I66" s="120"/>
      <c r="J66" s="121">
        <f>SUM(J63:J65)</f>
        <v>7098</v>
      </c>
      <c r="K66" s="129"/>
      <c r="L66" s="130">
        <f>SUM(L63:L65)</f>
        <v>13882.481339999998</v>
      </c>
      <c r="N66" s="71">
        <f t="shared" si="16"/>
        <v>1.9558299999999997</v>
      </c>
    </row>
    <row r="67" spans="1:14" s="78" customFormat="1" ht="13.5" customHeight="1" x14ac:dyDescent="0.3">
      <c r="A67" s="136"/>
      <c r="B67" s="139"/>
      <c r="C67" s="143" t="s">
        <v>55</v>
      </c>
      <c r="D67" s="144"/>
      <c r="E67" s="86">
        <f>SUM(E66,E50,E38,E62,,E54,E42,E58,E46)</f>
        <v>453</v>
      </c>
      <c r="F67" s="87"/>
      <c r="G67" s="88"/>
      <c r="H67" s="63"/>
      <c r="I67" s="120"/>
      <c r="J67" s="122">
        <f>SUM(J66,J50,J38,J62,,J54,J42,J58,J46)</f>
        <v>15756</v>
      </c>
      <c r="K67" s="129"/>
      <c r="L67" s="131">
        <f>SUM(L66,L50,L38,L62,,L54,L42,L58,L46)</f>
        <v>30816.057479999996</v>
      </c>
      <c r="N67" s="71">
        <f t="shared" si="16"/>
        <v>1.9558299999999997</v>
      </c>
    </row>
    <row r="68" spans="1:14" s="78" customFormat="1" ht="15.75" customHeight="1" x14ac:dyDescent="0.25">
      <c r="A68" s="136"/>
      <c r="B68" s="139" t="s">
        <v>56</v>
      </c>
      <c r="C68" s="72" t="s">
        <v>17</v>
      </c>
      <c r="D68" s="73" t="s">
        <v>10</v>
      </c>
      <c r="E68" s="74">
        <v>0</v>
      </c>
      <c r="F68" s="75"/>
      <c r="G68" s="76" t="s">
        <v>11</v>
      </c>
      <c r="H68" s="77">
        <f>E68</f>
        <v>0</v>
      </c>
      <c r="I68" s="115">
        <v>46</v>
      </c>
      <c r="J68" s="116">
        <f t="shared" ref="J68:J70" si="38">H68*I68</f>
        <v>0</v>
      </c>
      <c r="K68" s="125">
        <f t="shared" ref="K68:K70" si="39">I68*1.95583</f>
        <v>89.968180000000004</v>
      </c>
      <c r="L68" s="126">
        <f t="shared" ref="L68:L70" si="40">H68*K68</f>
        <v>0</v>
      </c>
      <c r="N68" s="71" t="e">
        <f t="shared" ref="N68:N108" si="41">L68/J68</f>
        <v>#DIV/0!</v>
      </c>
    </row>
    <row r="69" spans="1:14" s="78" customFormat="1" ht="15.75" customHeight="1" x14ac:dyDescent="0.25">
      <c r="A69" s="136"/>
      <c r="B69" s="139"/>
      <c r="C69" s="72" t="s">
        <v>39</v>
      </c>
      <c r="D69" s="73" t="s">
        <v>10</v>
      </c>
      <c r="E69" s="74">
        <v>0</v>
      </c>
      <c r="F69" s="75"/>
      <c r="G69" s="79" t="s">
        <v>11</v>
      </c>
      <c r="H69" s="80">
        <f>E69</f>
        <v>0</v>
      </c>
      <c r="I69" s="115">
        <v>48</v>
      </c>
      <c r="J69" s="116">
        <f t="shared" si="38"/>
        <v>0</v>
      </c>
      <c r="K69" s="125">
        <f t="shared" si="39"/>
        <v>93.879840000000002</v>
      </c>
      <c r="L69" s="126">
        <f t="shared" si="40"/>
        <v>0</v>
      </c>
      <c r="N69" s="71" t="e">
        <f t="shared" si="41"/>
        <v>#DIV/0!</v>
      </c>
    </row>
    <row r="70" spans="1:14" s="78" customFormat="1" ht="15.75" customHeight="1" x14ac:dyDescent="0.25">
      <c r="A70" s="136"/>
      <c r="B70" s="139"/>
      <c r="C70" s="72" t="s">
        <v>25</v>
      </c>
      <c r="D70" s="73" t="s">
        <v>10</v>
      </c>
      <c r="E70" s="74">
        <v>0</v>
      </c>
      <c r="F70" s="75"/>
      <c r="G70" s="79" t="s">
        <v>11</v>
      </c>
      <c r="H70" s="80">
        <f>E70</f>
        <v>0</v>
      </c>
      <c r="I70" s="115">
        <v>48</v>
      </c>
      <c r="J70" s="116">
        <f t="shared" si="38"/>
        <v>0</v>
      </c>
      <c r="K70" s="125">
        <f t="shared" si="39"/>
        <v>93.879840000000002</v>
      </c>
      <c r="L70" s="126">
        <f t="shared" si="40"/>
        <v>0</v>
      </c>
      <c r="N70" s="71" t="e">
        <f t="shared" si="41"/>
        <v>#DIV/0!</v>
      </c>
    </row>
    <row r="71" spans="1:14" s="78" customFormat="1" ht="12.75" customHeight="1" x14ac:dyDescent="0.25">
      <c r="A71" s="137"/>
      <c r="B71" s="139"/>
      <c r="C71" s="81"/>
      <c r="D71" s="82" t="s">
        <v>24</v>
      </c>
      <c r="E71" s="74">
        <f>SUM(E68:E70)</f>
        <v>0</v>
      </c>
      <c r="F71" s="75"/>
      <c r="G71" s="79"/>
      <c r="H71" s="83">
        <f>SUM(H68:H70)</f>
        <v>0</v>
      </c>
      <c r="I71" s="120"/>
      <c r="J71" s="121">
        <f>SUM(J68:J70)</f>
        <v>0</v>
      </c>
      <c r="K71" s="129"/>
      <c r="L71" s="130">
        <f>SUM(L68:L70)</f>
        <v>0</v>
      </c>
      <c r="N71" s="71" t="e">
        <f t="shared" si="41"/>
        <v>#DIV/0!</v>
      </c>
    </row>
    <row r="72" spans="1:14" s="78" customFormat="1" ht="15.75" customHeight="1" x14ac:dyDescent="0.25">
      <c r="A72" s="136"/>
      <c r="B72" s="139"/>
      <c r="C72" s="72" t="s">
        <v>17</v>
      </c>
      <c r="D72" s="73" t="s">
        <v>12</v>
      </c>
      <c r="E72" s="74">
        <v>0</v>
      </c>
      <c r="F72" s="75"/>
      <c r="G72" s="79" t="s">
        <v>11</v>
      </c>
      <c r="H72" s="80">
        <f>E72</f>
        <v>0</v>
      </c>
      <c r="I72" s="115">
        <v>43</v>
      </c>
      <c r="J72" s="116">
        <f t="shared" ref="J72:J74" si="42">H72*I72</f>
        <v>0</v>
      </c>
      <c r="K72" s="125">
        <f>I72*1.95583</f>
        <v>84.10069</v>
      </c>
      <c r="L72" s="126">
        <f>H72*K72</f>
        <v>0</v>
      </c>
      <c r="N72" s="71" t="e">
        <f t="shared" si="41"/>
        <v>#DIV/0!</v>
      </c>
    </row>
    <row r="73" spans="1:14" s="78" customFormat="1" ht="15.75" customHeight="1" x14ac:dyDescent="0.25">
      <c r="A73" s="136"/>
      <c r="B73" s="139"/>
      <c r="C73" s="72" t="s">
        <v>39</v>
      </c>
      <c r="D73" s="73" t="s">
        <v>12</v>
      </c>
      <c r="E73" s="74">
        <v>0</v>
      </c>
      <c r="F73" s="75"/>
      <c r="G73" s="79" t="s">
        <v>11</v>
      </c>
      <c r="H73" s="80">
        <f>E73</f>
        <v>0</v>
      </c>
      <c r="I73" s="115">
        <v>43</v>
      </c>
      <c r="J73" s="116">
        <f t="shared" si="42"/>
        <v>0</v>
      </c>
      <c r="K73" s="125">
        <f t="shared" ref="K73:K74" si="43">I73*1.95583</f>
        <v>84.10069</v>
      </c>
      <c r="L73" s="126">
        <f t="shared" ref="L73:L74" si="44">H73*K73</f>
        <v>0</v>
      </c>
      <c r="N73" s="71" t="e">
        <f t="shared" si="41"/>
        <v>#DIV/0!</v>
      </c>
    </row>
    <row r="74" spans="1:14" s="78" customFormat="1" ht="15.75" customHeight="1" x14ac:dyDescent="0.25">
      <c r="A74" s="136"/>
      <c r="B74" s="139"/>
      <c r="C74" s="72" t="s">
        <v>25</v>
      </c>
      <c r="D74" s="73" t="s">
        <v>12</v>
      </c>
      <c r="E74" s="74">
        <v>0</v>
      </c>
      <c r="F74" s="75"/>
      <c r="G74" s="79" t="s">
        <v>11</v>
      </c>
      <c r="H74" s="80">
        <f>E74</f>
        <v>0</v>
      </c>
      <c r="I74" s="115">
        <v>43</v>
      </c>
      <c r="J74" s="116">
        <f t="shared" si="42"/>
        <v>0</v>
      </c>
      <c r="K74" s="125">
        <f t="shared" si="43"/>
        <v>84.10069</v>
      </c>
      <c r="L74" s="126">
        <f t="shared" si="44"/>
        <v>0</v>
      </c>
      <c r="N74" s="71" t="e">
        <f t="shared" si="41"/>
        <v>#DIV/0!</v>
      </c>
    </row>
    <row r="75" spans="1:14" s="78" customFormat="1" ht="12.75" customHeight="1" x14ac:dyDescent="0.25">
      <c r="A75" s="137"/>
      <c r="B75" s="139"/>
      <c r="C75" s="81"/>
      <c r="D75" s="82" t="s">
        <v>24</v>
      </c>
      <c r="E75" s="74">
        <f>SUM(E72:E74)</f>
        <v>0</v>
      </c>
      <c r="F75" s="75"/>
      <c r="G75" s="79"/>
      <c r="H75" s="83">
        <f>SUM(H72:H74)</f>
        <v>0</v>
      </c>
      <c r="I75" s="120"/>
      <c r="J75" s="121">
        <f>SUM(J72:J74)</f>
        <v>0</v>
      </c>
      <c r="K75" s="129"/>
      <c r="L75" s="130">
        <f>SUM(L72:L74)</f>
        <v>0</v>
      </c>
      <c r="N75" s="71" t="e">
        <f t="shared" si="41"/>
        <v>#DIV/0!</v>
      </c>
    </row>
    <row r="76" spans="1:14" s="78" customFormat="1" ht="15.75" customHeight="1" x14ac:dyDescent="0.25">
      <c r="A76" s="136"/>
      <c r="B76" s="139"/>
      <c r="C76" s="72" t="s">
        <v>17</v>
      </c>
      <c r="D76" s="84" t="s">
        <v>36</v>
      </c>
      <c r="E76" s="74">
        <v>0</v>
      </c>
      <c r="F76" s="85">
        <v>0.6</v>
      </c>
      <c r="G76" s="79" t="s">
        <v>13</v>
      </c>
      <c r="H76" s="80">
        <f>ROUND(E76/F76,0)</f>
        <v>0</v>
      </c>
      <c r="I76" s="115">
        <v>25</v>
      </c>
      <c r="J76" s="116">
        <f t="shared" ref="J76:J78" si="45">H76*I76</f>
        <v>0</v>
      </c>
      <c r="K76" s="125">
        <f t="shared" ref="K76:K78" si="46">I76*1.95583</f>
        <v>48.89575</v>
      </c>
      <c r="L76" s="126">
        <f t="shared" ref="L76:L78" si="47">H76*K76</f>
        <v>0</v>
      </c>
      <c r="N76" s="71" t="e">
        <f t="shared" si="41"/>
        <v>#DIV/0!</v>
      </c>
    </row>
    <row r="77" spans="1:14" s="78" customFormat="1" ht="15.75" customHeight="1" x14ac:dyDescent="0.25">
      <c r="A77" s="136"/>
      <c r="B77" s="139"/>
      <c r="C77" s="72" t="s">
        <v>39</v>
      </c>
      <c r="D77" s="84" t="s">
        <v>36</v>
      </c>
      <c r="E77" s="74">
        <v>0</v>
      </c>
      <c r="F77" s="85">
        <v>0.6</v>
      </c>
      <c r="G77" s="79" t="s">
        <v>13</v>
      </c>
      <c r="H77" s="80">
        <f>ROUND(E77/F77,0)</f>
        <v>0</v>
      </c>
      <c r="I77" s="115">
        <v>20</v>
      </c>
      <c r="J77" s="116">
        <f t="shared" si="45"/>
        <v>0</v>
      </c>
      <c r="K77" s="125">
        <f t="shared" si="46"/>
        <v>39.116599999999998</v>
      </c>
      <c r="L77" s="126">
        <f t="shared" si="47"/>
        <v>0</v>
      </c>
      <c r="N77" s="71" t="e">
        <f t="shared" si="41"/>
        <v>#DIV/0!</v>
      </c>
    </row>
    <row r="78" spans="1:14" s="78" customFormat="1" ht="15.75" customHeight="1" x14ac:dyDescent="0.25">
      <c r="A78" s="136"/>
      <c r="B78" s="139"/>
      <c r="C78" s="72" t="s">
        <v>25</v>
      </c>
      <c r="D78" s="84" t="s">
        <v>36</v>
      </c>
      <c r="E78" s="74">
        <v>0</v>
      </c>
      <c r="F78" s="85">
        <v>0.6</v>
      </c>
      <c r="G78" s="79" t="s">
        <v>13</v>
      </c>
      <c r="H78" s="80">
        <f>ROUND(E78/F78,0)</f>
        <v>0</v>
      </c>
      <c r="I78" s="115">
        <v>25</v>
      </c>
      <c r="J78" s="116">
        <f t="shared" si="45"/>
        <v>0</v>
      </c>
      <c r="K78" s="125">
        <f t="shared" si="46"/>
        <v>48.89575</v>
      </c>
      <c r="L78" s="126">
        <f t="shared" si="47"/>
        <v>0</v>
      </c>
      <c r="N78" s="71" t="e">
        <f t="shared" si="41"/>
        <v>#DIV/0!</v>
      </c>
    </row>
    <row r="79" spans="1:14" s="78" customFormat="1" ht="12.75" customHeight="1" x14ac:dyDescent="0.25">
      <c r="A79" s="137"/>
      <c r="B79" s="139"/>
      <c r="C79" s="81"/>
      <c r="D79" s="82" t="s">
        <v>24</v>
      </c>
      <c r="E79" s="74">
        <f>SUM(E76:E78)</f>
        <v>0</v>
      </c>
      <c r="F79" s="85"/>
      <c r="G79" s="79"/>
      <c r="H79" s="83">
        <f>SUM(H76:H78)</f>
        <v>0</v>
      </c>
      <c r="I79" s="120"/>
      <c r="J79" s="121">
        <f>SUM(J76:J78)</f>
        <v>0</v>
      </c>
      <c r="K79" s="129"/>
      <c r="L79" s="130">
        <f>SUM(L76:L78)</f>
        <v>0</v>
      </c>
      <c r="N79" s="71" t="e">
        <f t="shared" si="41"/>
        <v>#DIV/0!</v>
      </c>
    </row>
    <row r="80" spans="1:14" s="78" customFormat="1" ht="15.75" customHeight="1" x14ac:dyDescent="0.25">
      <c r="A80" s="136"/>
      <c r="B80" s="139"/>
      <c r="C80" s="72" t="s">
        <v>17</v>
      </c>
      <c r="D80" s="84" t="s">
        <v>14</v>
      </c>
      <c r="E80" s="74">
        <v>32</v>
      </c>
      <c r="F80" s="85">
        <v>0.6</v>
      </c>
      <c r="G80" s="79" t="s">
        <v>13</v>
      </c>
      <c r="H80" s="80">
        <f>ROUND(E80/F80,0)</f>
        <v>53</v>
      </c>
      <c r="I80" s="115">
        <v>23</v>
      </c>
      <c r="J80" s="116">
        <f t="shared" ref="J80:J82" si="48">H80*I80</f>
        <v>1219</v>
      </c>
      <c r="K80" s="125">
        <f t="shared" ref="K80:K82" si="49">I80*1.95583</f>
        <v>44.984090000000002</v>
      </c>
      <c r="L80" s="126">
        <f t="shared" ref="L80:L82" si="50">H80*K80</f>
        <v>2384.1567700000001</v>
      </c>
      <c r="N80" s="71">
        <f t="shared" si="41"/>
        <v>1.95583</v>
      </c>
    </row>
    <row r="81" spans="1:14" s="78" customFormat="1" ht="15.75" customHeight="1" x14ac:dyDescent="0.25">
      <c r="A81" s="136"/>
      <c r="B81" s="139"/>
      <c r="C81" s="72" t="s">
        <v>39</v>
      </c>
      <c r="D81" s="84" t="s">
        <v>14</v>
      </c>
      <c r="E81" s="74">
        <v>6</v>
      </c>
      <c r="F81" s="85">
        <v>0.6</v>
      </c>
      <c r="G81" s="79" t="s">
        <v>13</v>
      </c>
      <c r="H81" s="80">
        <f>ROUND(E81/F81,0)</f>
        <v>10</v>
      </c>
      <c r="I81" s="115">
        <v>17</v>
      </c>
      <c r="J81" s="116">
        <f t="shared" si="48"/>
        <v>170</v>
      </c>
      <c r="K81" s="125">
        <f t="shared" si="49"/>
        <v>33.249110000000002</v>
      </c>
      <c r="L81" s="126">
        <f t="shared" si="50"/>
        <v>332.49110000000002</v>
      </c>
      <c r="N81" s="71">
        <f t="shared" si="41"/>
        <v>1.9558300000000002</v>
      </c>
    </row>
    <row r="82" spans="1:14" s="78" customFormat="1" ht="15.75" customHeight="1" x14ac:dyDescent="0.25">
      <c r="A82" s="136"/>
      <c r="B82" s="139"/>
      <c r="C82" s="72" t="s">
        <v>25</v>
      </c>
      <c r="D82" s="84" t="s">
        <v>14</v>
      </c>
      <c r="E82" s="74">
        <v>2</v>
      </c>
      <c r="F82" s="85">
        <v>0.6</v>
      </c>
      <c r="G82" s="79" t="s">
        <v>13</v>
      </c>
      <c r="H82" s="80">
        <f>ROUND(E82/F82,0)</f>
        <v>3</v>
      </c>
      <c r="I82" s="115">
        <v>23</v>
      </c>
      <c r="J82" s="116">
        <f t="shared" si="48"/>
        <v>69</v>
      </c>
      <c r="K82" s="125">
        <f t="shared" si="49"/>
        <v>44.984090000000002</v>
      </c>
      <c r="L82" s="126">
        <f t="shared" si="50"/>
        <v>134.95227</v>
      </c>
      <c r="N82" s="71">
        <f t="shared" si="41"/>
        <v>1.95583</v>
      </c>
    </row>
    <row r="83" spans="1:14" s="78" customFormat="1" ht="12.75" customHeight="1" x14ac:dyDescent="0.25">
      <c r="A83" s="137"/>
      <c r="B83" s="139"/>
      <c r="C83" s="81"/>
      <c r="D83" s="82" t="s">
        <v>24</v>
      </c>
      <c r="E83" s="74">
        <f>SUM(E80:E82)</f>
        <v>40</v>
      </c>
      <c r="F83" s="85"/>
      <c r="G83" s="79"/>
      <c r="H83" s="83">
        <f>SUM(H80:H82)</f>
        <v>66</v>
      </c>
      <c r="I83" s="120"/>
      <c r="J83" s="121">
        <f>SUM(J80:J82)</f>
        <v>1458</v>
      </c>
      <c r="K83" s="129"/>
      <c r="L83" s="130">
        <f>SUM(L80:L82)</f>
        <v>2851.6001400000005</v>
      </c>
      <c r="N83" s="71">
        <f t="shared" si="41"/>
        <v>1.9558300000000004</v>
      </c>
    </row>
    <row r="84" spans="1:14" s="78" customFormat="1" ht="15.75" customHeight="1" x14ac:dyDescent="0.25">
      <c r="A84" s="136"/>
      <c r="B84" s="139"/>
      <c r="C84" s="72" t="s">
        <v>17</v>
      </c>
      <c r="D84" s="84" t="s">
        <v>15</v>
      </c>
      <c r="E84" s="74">
        <v>16</v>
      </c>
      <c r="F84" s="85">
        <v>0.6</v>
      </c>
      <c r="G84" s="79" t="s">
        <v>13</v>
      </c>
      <c r="H84" s="80">
        <f>ROUND(E84/F84,0)</f>
        <v>27</v>
      </c>
      <c r="I84" s="115">
        <v>21</v>
      </c>
      <c r="J84" s="116">
        <f t="shared" ref="J84:J86" si="51">H84*I84</f>
        <v>567</v>
      </c>
      <c r="K84" s="125">
        <f t="shared" ref="K84:K86" si="52">I84*1.95583</f>
        <v>41.072429999999997</v>
      </c>
      <c r="L84" s="126">
        <f t="shared" ref="L84:L86" si="53">H84*K84</f>
        <v>1108.95561</v>
      </c>
      <c r="N84" s="71">
        <f t="shared" si="41"/>
        <v>1.95583</v>
      </c>
    </row>
    <row r="85" spans="1:14" s="78" customFormat="1" ht="15.75" customHeight="1" x14ac:dyDescent="0.25">
      <c r="A85" s="136"/>
      <c r="B85" s="139"/>
      <c r="C85" s="72" t="s">
        <v>39</v>
      </c>
      <c r="D85" s="84" t="s">
        <v>15</v>
      </c>
      <c r="E85" s="74">
        <v>3</v>
      </c>
      <c r="F85" s="85">
        <v>0.6</v>
      </c>
      <c r="G85" s="79" t="s">
        <v>13</v>
      </c>
      <c r="H85" s="80">
        <f>ROUND(E85/F85,0)</f>
        <v>5</v>
      </c>
      <c r="I85" s="115">
        <v>14</v>
      </c>
      <c r="J85" s="116">
        <f t="shared" si="51"/>
        <v>70</v>
      </c>
      <c r="K85" s="125">
        <f t="shared" si="52"/>
        <v>27.381619999999998</v>
      </c>
      <c r="L85" s="126">
        <f t="shared" si="53"/>
        <v>136.90809999999999</v>
      </c>
      <c r="N85" s="71">
        <f t="shared" si="41"/>
        <v>1.95583</v>
      </c>
    </row>
    <row r="86" spans="1:14" s="78" customFormat="1" ht="15.75" customHeight="1" x14ac:dyDescent="0.25">
      <c r="A86" s="136"/>
      <c r="B86" s="139"/>
      <c r="C86" s="72" t="s">
        <v>25</v>
      </c>
      <c r="D86" s="84" t="s">
        <v>15</v>
      </c>
      <c r="E86" s="74">
        <v>1</v>
      </c>
      <c r="F86" s="85">
        <v>0.6</v>
      </c>
      <c r="G86" s="79" t="s">
        <v>13</v>
      </c>
      <c r="H86" s="80">
        <f>ROUND(E86/F86,0)</f>
        <v>2</v>
      </c>
      <c r="I86" s="115">
        <v>21</v>
      </c>
      <c r="J86" s="116">
        <f t="shared" si="51"/>
        <v>42</v>
      </c>
      <c r="K86" s="125">
        <f t="shared" si="52"/>
        <v>41.072429999999997</v>
      </c>
      <c r="L86" s="126">
        <f t="shared" si="53"/>
        <v>82.144859999999994</v>
      </c>
      <c r="N86" s="71">
        <f t="shared" si="41"/>
        <v>1.95583</v>
      </c>
    </row>
    <row r="87" spans="1:14" s="78" customFormat="1" ht="12.75" customHeight="1" x14ac:dyDescent="0.25">
      <c r="A87" s="137"/>
      <c r="B87" s="139"/>
      <c r="C87" s="81"/>
      <c r="D87" s="82" t="s">
        <v>24</v>
      </c>
      <c r="E87" s="74">
        <f>SUM(E84:E86)</f>
        <v>20</v>
      </c>
      <c r="F87" s="85"/>
      <c r="G87" s="79"/>
      <c r="H87" s="83">
        <f>SUM(H84:H86)</f>
        <v>34</v>
      </c>
      <c r="I87" s="120"/>
      <c r="J87" s="121">
        <f>SUM(J84:J86)</f>
        <v>679</v>
      </c>
      <c r="K87" s="129"/>
      <c r="L87" s="130">
        <f>SUM(L84:L86)</f>
        <v>1328.00857</v>
      </c>
      <c r="N87" s="71">
        <f t="shared" si="41"/>
        <v>1.95583</v>
      </c>
    </row>
    <row r="88" spans="1:14" s="78" customFormat="1" ht="15.75" customHeight="1" x14ac:dyDescent="0.25">
      <c r="A88" s="136"/>
      <c r="B88" s="139"/>
      <c r="C88" s="72" t="s">
        <v>17</v>
      </c>
      <c r="D88" s="73" t="s">
        <v>37</v>
      </c>
      <c r="E88" s="74">
        <v>0</v>
      </c>
      <c r="F88" s="75"/>
      <c r="G88" s="79" t="s">
        <v>11</v>
      </c>
      <c r="H88" s="80">
        <f>E88</f>
        <v>0</v>
      </c>
      <c r="I88" s="115">
        <v>41</v>
      </c>
      <c r="J88" s="116">
        <f t="shared" ref="J88:J90" si="54">H88*I88</f>
        <v>0</v>
      </c>
      <c r="K88" s="125">
        <f t="shared" ref="K88:K90" si="55">I88*1.95583</f>
        <v>80.189030000000002</v>
      </c>
      <c r="L88" s="126">
        <f t="shared" ref="L88:L90" si="56">H88*K88</f>
        <v>0</v>
      </c>
      <c r="N88" s="71" t="e">
        <f t="shared" si="41"/>
        <v>#DIV/0!</v>
      </c>
    </row>
    <row r="89" spans="1:14" s="78" customFormat="1" ht="15.75" customHeight="1" x14ac:dyDescent="0.25">
      <c r="A89" s="136"/>
      <c r="B89" s="139"/>
      <c r="C89" s="72" t="s">
        <v>39</v>
      </c>
      <c r="D89" s="73" t="s">
        <v>37</v>
      </c>
      <c r="E89" s="74">
        <v>0</v>
      </c>
      <c r="F89" s="75"/>
      <c r="G89" s="79" t="s">
        <v>11</v>
      </c>
      <c r="H89" s="80">
        <f>E89</f>
        <v>0</v>
      </c>
      <c r="I89" s="115">
        <v>39</v>
      </c>
      <c r="J89" s="116">
        <f t="shared" si="54"/>
        <v>0</v>
      </c>
      <c r="K89" s="125">
        <f t="shared" si="55"/>
        <v>76.277370000000005</v>
      </c>
      <c r="L89" s="126">
        <f t="shared" si="56"/>
        <v>0</v>
      </c>
      <c r="N89" s="71" t="e">
        <f t="shared" si="41"/>
        <v>#DIV/0!</v>
      </c>
    </row>
    <row r="90" spans="1:14" s="78" customFormat="1" ht="15.75" customHeight="1" x14ac:dyDescent="0.25">
      <c r="A90" s="136"/>
      <c r="B90" s="139"/>
      <c r="C90" s="72" t="s">
        <v>25</v>
      </c>
      <c r="D90" s="73" t="s">
        <v>37</v>
      </c>
      <c r="E90" s="74">
        <v>0</v>
      </c>
      <c r="F90" s="75"/>
      <c r="G90" s="79" t="s">
        <v>11</v>
      </c>
      <c r="H90" s="80">
        <f>E90</f>
        <v>0</v>
      </c>
      <c r="I90" s="115">
        <v>41</v>
      </c>
      <c r="J90" s="116">
        <f t="shared" si="54"/>
        <v>0</v>
      </c>
      <c r="K90" s="125">
        <f t="shared" si="55"/>
        <v>80.189030000000002</v>
      </c>
      <c r="L90" s="126">
        <f t="shared" si="56"/>
        <v>0</v>
      </c>
      <c r="N90" s="71" t="e">
        <f t="shared" si="41"/>
        <v>#DIV/0!</v>
      </c>
    </row>
    <row r="91" spans="1:14" s="78" customFormat="1" ht="12.75" customHeight="1" x14ac:dyDescent="0.25">
      <c r="A91" s="137"/>
      <c r="B91" s="139"/>
      <c r="C91" s="81"/>
      <c r="D91" s="82" t="s">
        <v>24</v>
      </c>
      <c r="E91" s="74">
        <f>SUM(E88:E90)</f>
        <v>0</v>
      </c>
      <c r="F91" s="75"/>
      <c r="G91" s="79"/>
      <c r="H91" s="83">
        <f>SUM(H88:H90)</f>
        <v>0</v>
      </c>
      <c r="I91" s="120"/>
      <c r="J91" s="121">
        <f>SUM(J88:J90)</f>
        <v>0</v>
      </c>
      <c r="K91" s="129"/>
      <c r="L91" s="130">
        <f>SUM(L88:L90)</f>
        <v>0</v>
      </c>
      <c r="N91" s="71" t="e">
        <f t="shared" si="41"/>
        <v>#DIV/0!</v>
      </c>
    </row>
    <row r="92" spans="1:14" s="78" customFormat="1" ht="15.75" customHeight="1" x14ac:dyDescent="0.25">
      <c r="A92" s="136"/>
      <c r="B92" s="139"/>
      <c r="C92" s="72" t="s">
        <v>17</v>
      </c>
      <c r="D92" s="84" t="s">
        <v>27</v>
      </c>
      <c r="E92" s="74">
        <v>138</v>
      </c>
      <c r="F92" s="85">
        <v>0.6</v>
      </c>
      <c r="G92" s="79" t="s">
        <v>13</v>
      </c>
      <c r="H92" s="80">
        <f>ROUND(E92/F92,0)</f>
        <v>230</v>
      </c>
      <c r="I92" s="115">
        <v>21</v>
      </c>
      <c r="J92" s="116">
        <f t="shared" ref="J92:J94" si="57">H92*I92</f>
        <v>4830</v>
      </c>
      <c r="K92" s="125">
        <f t="shared" ref="K92:K94" si="58">I92*1.95583</f>
        <v>41.072429999999997</v>
      </c>
      <c r="L92" s="126">
        <f t="shared" ref="L92:L94" si="59">H92*K92</f>
        <v>9446.6588999999985</v>
      </c>
      <c r="N92" s="71">
        <f t="shared" si="41"/>
        <v>1.9558299999999997</v>
      </c>
    </row>
    <row r="93" spans="1:14" s="78" customFormat="1" ht="15.75" customHeight="1" x14ac:dyDescent="0.25">
      <c r="A93" s="136"/>
      <c r="B93" s="139"/>
      <c r="C93" s="72" t="s">
        <v>39</v>
      </c>
      <c r="D93" s="84" t="s">
        <v>27</v>
      </c>
      <c r="E93" s="74">
        <v>27</v>
      </c>
      <c r="F93" s="85">
        <v>0.6</v>
      </c>
      <c r="G93" s="79" t="s">
        <v>13</v>
      </c>
      <c r="H93" s="80">
        <f>ROUND(E93/F93,0)</f>
        <v>45</v>
      </c>
      <c r="I93" s="115">
        <v>14</v>
      </c>
      <c r="J93" s="116">
        <f t="shared" si="57"/>
        <v>630</v>
      </c>
      <c r="K93" s="125">
        <f t="shared" si="58"/>
        <v>27.381619999999998</v>
      </c>
      <c r="L93" s="126">
        <f t="shared" si="59"/>
        <v>1232.1729</v>
      </c>
      <c r="N93" s="71">
        <f t="shared" si="41"/>
        <v>1.95583</v>
      </c>
    </row>
    <row r="94" spans="1:14" s="78" customFormat="1" ht="15.75" customHeight="1" x14ac:dyDescent="0.25">
      <c r="A94" s="136"/>
      <c r="B94" s="139"/>
      <c r="C94" s="72" t="s">
        <v>25</v>
      </c>
      <c r="D94" s="84" t="s">
        <v>27</v>
      </c>
      <c r="E94" s="74">
        <v>10</v>
      </c>
      <c r="F94" s="85">
        <v>0.6</v>
      </c>
      <c r="G94" s="79" t="s">
        <v>13</v>
      </c>
      <c r="H94" s="80">
        <f>ROUND(E94/F94,0)</f>
        <v>17</v>
      </c>
      <c r="I94" s="115">
        <v>21</v>
      </c>
      <c r="J94" s="116">
        <f t="shared" si="57"/>
        <v>357</v>
      </c>
      <c r="K94" s="125">
        <f t="shared" si="58"/>
        <v>41.072429999999997</v>
      </c>
      <c r="L94" s="126">
        <f t="shared" si="59"/>
        <v>698.23130999999989</v>
      </c>
      <c r="N94" s="71">
        <f t="shared" si="41"/>
        <v>1.9558299999999997</v>
      </c>
    </row>
    <row r="95" spans="1:14" s="78" customFormat="1" ht="12.75" customHeight="1" x14ac:dyDescent="0.25">
      <c r="A95" s="137"/>
      <c r="B95" s="139"/>
      <c r="C95" s="81"/>
      <c r="D95" s="82" t="s">
        <v>24</v>
      </c>
      <c r="E95" s="74">
        <f>SUM(E92:E94)</f>
        <v>175</v>
      </c>
      <c r="F95" s="85"/>
      <c r="G95" s="79"/>
      <c r="H95" s="83">
        <f>SUM(H92:H94)</f>
        <v>292</v>
      </c>
      <c r="I95" s="120"/>
      <c r="J95" s="121">
        <f>SUM(J92:J94)</f>
        <v>5817</v>
      </c>
      <c r="K95" s="129"/>
      <c r="L95" s="130">
        <f>SUM(L92:L94)</f>
        <v>11377.063109999997</v>
      </c>
      <c r="N95" s="71">
        <f t="shared" si="41"/>
        <v>1.9558299999999995</v>
      </c>
    </row>
    <row r="96" spans="1:14" s="78" customFormat="1" ht="15.75" customHeight="1" x14ac:dyDescent="0.25">
      <c r="A96" s="136"/>
      <c r="B96" s="139"/>
      <c r="C96" s="72" t="s">
        <v>17</v>
      </c>
      <c r="D96" s="84" t="s">
        <v>16</v>
      </c>
      <c r="E96" s="74">
        <v>138</v>
      </c>
      <c r="F96" s="85">
        <v>0.55000000000000004</v>
      </c>
      <c r="G96" s="79" t="s">
        <v>13</v>
      </c>
      <c r="H96" s="80">
        <f>ROUND(E96/F96,0)</f>
        <v>251</v>
      </c>
      <c r="I96" s="115">
        <v>21</v>
      </c>
      <c r="J96" s="116">
        <f t="shared" ref="J96:J98" si="60">H96*I96</f>
        <v>5271</v>
      </c>
      <c r="K96" s="125">
        <f t="shared" ref="K96:K98" si="61">I96*1.95583</f>
        <v>41.072429999999997</v>
      </c>
      <c r="L96" s="126">
        <f t="shared" ref="L96:L98" si="62">H96*K96</f>
        <v>10309.179929999998</v>
      </c>
      <c r="N96" s="71">
        <f t="shared" si="41"/>
        <v>1.9558299999999997</v>
      </c>
    </row>
    <row r="97" spans="1:15" s="78" customFormat="1" ht="15.75" customHeight="1" x14ac:dyDescent="0.25">
      <c r="A97" s="136"/>
      <c r="B97" s="139"/>
      <c r="C97" s="72" t="s">
        <v>39</v>
      </c>
      <c r="D97" s="84" t="s">
        <v>16</v>
      </c>
      <c r="E97" s="74">
        <v>28</v>
      </c>
      <c r="F97" s="85">
        <v>0.55000000000000004</v>
      </c>
      <c r="G97" s="79" t="s">
        <v>13</v>
      </c>
      <c r="H97" s="80">
        <f>ROUND(E97/F97,0)</f>
        <v>51</v>
      </c>
      <c r="I97" s="115">
        <v>14</v>
      </c>
      <c r="J97" s="116">
        <f t="shared" si="60"/>
        <v>714</v>
      </c>
      <c r="K97" s="125">
        <f t="shared" si="61"/>
        <v>27.381619999999998</v>
      </c>
      <c r="L97" s="126">
        <f t="shared" si="62"/>
        <v>1396.4626199999998</v>
      </c>
      <c r="N97" s="71">
        <f t="shared" si="41"/>
        <v>1.9558299999999997</v>
      </c>
    </row>
    <row r="98" spans="1:15" s="78" customFormat="1" ht="15.75" customHeight="1" x14ac:dyDescent="0.25">
      <c r="A98" s="136"/>
      <c r="B98" s="139"/>
      <c r="C98" s="72" t="s">
        <v>25</v>
      </c>
      <c r="D98" s="84" t="s">
        <v>16</v>
      </c>
      <c r="E98" s="74">
        <v>11</v>
      </c>
      <c r="F98" s="85">
        <v>0.55000000000000004</v>
      </c>
      <c r="G98" s="79" t="s">
        <v>13</v>
      </c>
      <c r="H98" s="80">
        <f>ROUND(E98/F98,0)</f>
        <v>20</v>
      </c>
      <c r="I98" s="115">
        <v>21</v>
      </c>
      <c r="J98" s="116">
        <f t="shared" si="60"/>
        <v>420</v>
      </c>
      <c r="K98" s="125">
        <f t="shared" si="61"/>
        <v>41.072429999999997</v>
      </c>
      <c r="L98" s="126">
        <f t="shared" si="62"/>
        <v>821.44859999999994</v>
      </c>
      <c r="N98" s="71">
        <f t="shared" si="41"/>
        <v>1.95583</v>
      </c>
    </row>
    <row r="99" spans="1:15" s="78" customFormat="1" ht="12.75" customHeight="1" x14ac:dyDescent="0.25">
      <c r="A99" s="137"/>
      <c r="B99" s="139"/>
      <c r="C99" s="81"/>
      <c r="D99" s="82" t="s">
        <v>24</v>
      </c>
      <c r="E99" s="74">
        <f>SUM(E96:E98)</f>
        <v>177</v>
      </c>
      <c r="F99" s="75"/>
      <c r="G99" s="79"/>
      <c r="H99" s="83">
        <f>SUM(H96:H98)</f>
        <v>322</v>
      </c>
      <c r="I99" s="120"/>
      <c r="J99" s="121">
        <f>SUM(J96:J98)</f>
        <v>6405</v>
      </c>
      <c r="K99" s="129"/>
      <c r="L99" s="130">
        <f>SUM(L96:L98)</f>
        <v>12527.091149999998</v>
      </c>
      <c r="N99" s="71">
        <f t="shared" si="41"/>
        <v>1.9558299999999997</v>
      </c>
    </row>
    <row r="100" spans="1:15" s="78" customFormat="1" ht="13.5" customHeight="1" x14ac:dyDescent="0.3">
      <c r="A100" s="136"/>
      <c r="B100" s="139"/>
      <c r="C100" s="143" t="s">
        <v>57</v>
      </c>
      <c r="D100" s="144"/>
      <c r="E100" s="86">
        <f>SUM(E99,E83,E71,E95,,E87,E75,E91,E79)</f>
        <v>412</v>
      </c>
      <c r="F100" s="87"/>
      <c r="G100" s="88"/>
      <c r="H100" s="63"/>
      <c r="I100" s="120"/>
      <c r="J100" s="122">
        <f>SUM(J99,J83,J71,J95,,J87,J75,J91,J79)</f>
        <v>14359</v>
      </c>
      <c r="K100" s="129"/>
      <c r="L100" s="131">
        <f>SUM(L99,L83,L71,L95,,L87,L75,L91,L79)</f>
        <v>28083.762969999996</v>
      </c>
      <c r="N100" s="71">
        <f t="shared" si="41"/>
        <v>1.9558299999999997</v>
      </c>
    </row>
    <row r="101" spans="1:15" s="33" customFormat="1" ht="15.75" customHeight="1" x14ac:dyDescent="0.25">
      <c r="A101" s="136"/>
      <c r="B101" s="139" t="s">
        <v>58</v>
      </c>
      <c r="C101" s="42" t="s">
        <v>17</v>
      </c>
      <c r="D101" s="52" t="s">
        <v>10</v>
      </c>
      <c r="E101" s="43">
        <v>51</v>
      </c>
      <c r="F101" s="62"/>
      <c r="G101" s="32" t="s">
        <v>11</v>
      </c>
      <c r="H101" s="40">
        <f>E101</f>
        <v>51</v>
      </c>
      <c r="I101" s="115">
        <v>46</v>
      </c>
      <c r="J101" s="116">
        <f t="shared" ref="J101:J107" si="63">H101*I101</f>
        <v>2346</v>
      </c>
      <c r="K101" s="125">
        <f>I101*1.95583</f>
        <v>89.968180000000004</v>
      </c>
      <c r="L101" s="126">
        <f>H101*K101</f>
        <v>4588.3771800000004</v>
      </c>
      <c r="N101" s="71">
        <f t="shared" si="41"/>
        <v>1.9558300000000002</v>
      </c>
    </row>
    <row r="102" spans="1:15" s="33" customFormat="1" ht="15.75" customHeight="1" x14ac:dyDescent="0.25">
      <c r="A102" s="136"/>
      <c r="B102" s="140"/>
      <c r="C102" s="42" t="s">
        <v>17</v>
      </c>
      <c r="D102" s="52" t="s">
        <v>12</v>
      </c>
      <c r="E102" s="43">
        <v>75</v>
      </c>
      <c r="F102" s="46"/>
      <c r="G102" s="32" t="s">
        <v>11</v>
      </c>
      <c r="H102" s="40">
        <f>E102</f>
        <v>75</v>
      </c>
      <c r="I102" s="117">
        <v>43</v>
      </c>
      <c r="J102" s="116">
        <f t="shared" si="63"/>
        <v>3225</v>
      </c>
      <c r="K102" s="125">
        <f t="shared" ref="K102:K108" si="64">I102*1.95583</f>
        <v>84.10069</v>
      </c>
      <c r="L102" s="126">
        <f t="shared" ref="L102:L108" si="65">H102*K102</f>
        <v>6307.5517499999996</v>
      </c>
      <c r="N102" s="71">
        <f t="shared" si="41"/>
        <v>1.95583</v>
      </c>
    </row>
    <row r="103" spans="1:15" s="33" customFormat="1" ht="15.75" customHeight="1" x14ac:dyDescent="0.25">
      <c r="A103" s="136"/>
      <c r="B103" s="140"/>
      <c r="C103" s="42" t="s">
        <v>17</v>
      </c>
      <c r="D103" s="53" t="s">
        <v>36</v>
      </c>
      <c r="E103" s="44">
        <v>270</v>
      </c>
      <c r="F103" s="39">
        <v>0.6</v>
      </c>
      <c r="G103" s="32" t="s">
        <v>13</v>
      </c>
      <c r="H103" s="40">
        <f>ROUND(E103/F103,0)</f>
        <v>450</v>
      </c>
      <c r="I103" s="117">
        <v>25</v>
      </c>
      <c r="J103" s="116">
        <f t="shared" si="63"/>
        <v>11250</v>
      </c>
      <c r="K103" s="125">
        <f t="shared" si="64"/>
        <v>48.89575</v>
      </c>
      <c r="L103" s="126">
        <f t="shared" si="65"/>
        <v>22003.087500000001</v>
      </c>
      <c r="N103" s="71">
        <f t="shared" si="41"/>
        <v>1.9558300000000002</v>
      </c>
    </row>
    <row r="104" spans="1:15" s="33" customFormat="1" ht="15.75" customHeight="1" x14ac:dyDescent="0.25">
      <c r="A104" s="136"/>
      <c r="B104" s="139"/>
      <c r="C104" s="42" t="s">
        <v>17</v>
      </c>
      <c r="D104" s="53" t="s">
        <v>14</v>
      </c>
      <c r="E104" s="44">
        <v>43</v>
      </c>
      <c r="F104" s="39">
        <v>0.6</v>
      </c>
      <c r="G104" s="32" t="s">
        <v>13</v>
      </c>
      <c r="H104" s="40">
        <f>ROUND(E104/F104,0)</f>
        <v>72</v>
      </c>
      <c r="I104" s="117">
        <v>23</v>
      </c>
      <c r="J104" s="116">
        <f t="shared" si="63"/>
        <v>1656</v>
      </c>
      <c r="K104" s="125">
        <f t="shared" si="64"/>
        <v>44.984090000000002</v>
      </c>
      <c r="L104" s="126">
        <f t="shared" si="65"/>
        <v>3238.85448</v>
      </c>
      <c r="N104" s="71">
        <f t="shared" si="41"/>
        <v>1.95583</v>
      </c>
    </row>
    <row r="105" spans="1:15" s="33" customFormat="1" ht="15.75" customHeight="1" x14ac:dyDescent="0.25">
      <c r="A105" s="136"/>
      <c r="B105" s="139"/>
      <c r="C105" s="42" t="s">
        <v>17</v>
      </c>
      <c r="D105" s="53" t="s">
        <v>15</v>
      </c>
      <c r="E105" s="44">
        <v>0</v>
      </c>
      <c r="F105" s="39">
        <v>0.6</v>
      </c>
      <c r="G105" s="32" t="s">
        <v>13</v>
      </c>
      <c r="H105" s="40">
        <f>ROUND(E105/F105,0)</f>
        <v>0</v>
      </c>
      <c r="I105" s="117">
        <v>21</v>
      </c>
      <c r="J105" s="116">
        <f t="shared" si="63"/>
        <v>0</v>
      </c>
      <c r="K105" s="125">
        <f t="shared" si="64"/>
        <v>41.072429999999997</v>
      </c>
      <c r="L105" s="126">
        <f t="shared" si="65"/>
        <v>0</v>
      </c>
      <c r="N105" s="71" t="e">
        <f t="shared" si="41"/>
        <v>#DIV/0!</v>
      </c>
    </row>
    <row r="106" spans="1:15" s="33" customFormat="1" ht="15.75" customHeight="1" x14ac:dyDescent="0.25">
      <c r="A106" s="136"/>
      <c r="B106" s="139"/>
      <c r="C106" s="42" t="s">
        <v>17</v>
      </c>
      <c r="D106" s="52" t="s">
        <v>37</v>
      </c>
      <c r="E106" s="43">
        <v>81</v>
      </c>
      <c r="F106" s="46"/>
      <c r="G106" s="32" t="s">
        <v>11</v>
      </c>
      <c r="H106" s="40">
        <f>E106</f>
        <v>81</v>
      </c>
      <c r="I106" s="117">
        <v>41</v>
      </c>
      <c r="J106" s="116">
        <f t="shared" si="63"/>
        <v>3321</v>
      </c>
      <c r="K106" s="125">
        <f t="shared" si="64"/>
        <v>80.189030000000002</v>
      </c>
      <c r="L106" s="126">
        <f t="shared" si="65"/>
        <v>6495.3114299999997</v>
      </c>
      <c r="N106" s="71">
        <f t="shared" si="41"/>
        <v>1.95583</v>
      </c>
    </row>
    <row r="107" spans="1:15" s="33" customFormat="1" ht="15.75" customHeight="1" x14ac:dyDescent="0.25">
      <c r="A107" s="136"/>
      <c r="B107" s="139"/>
      <c r="C107" s="42" t="s">
        <v>17</v>
      </c>
      <c r="D107" s="53" t="s">
        <v>27</v>
      </c>
      <c r="E107" s="44">
        <v>200</v>
      </c>
      <c r="F107" s="39">
        <v>0.6</v>
      </c>
      <c r="G107" s="32" t="s">
        <v>13</v>
      </c>
      <c r="H107" s="40">
        <f>ROUND(E107/F107,0)</f>
        <v>333</v>
      </c>
      <c r="I107" s="117">
        <v>21</v>
      </c>
      <c r="J107" s="116">
        <f t="shared" si="63"/>
        <v>6993</v>
      </c>
      <c r="K107" s="125">
        <f t="shared" si="64"/>
        <v>41.072429999999997</v>
      </c>
      <c r="L107" s="126">
        <f t="shared" si="65"/>
        <v>13677.119189999999</v>
      </c>
      <c r="N107" s="71">
        <f t="shared" si="41"/>
        <v>1.95583</v>
      </c>
    </row>
    <row r="108" spans="1:15" s="33" customFormat="1" ht="15.75" customHeight="1" x14ac:dyDescent="0.25">
      <c r="A108" s="136"/>
      <c r="B108" s="139"/>
      <c r="C108" s="42" t="s">
        <v>17</v>
      </c>
      <c r="D108" s="53" t="s">
        <v>16</v>
      </c>
      <c r="E108" s="44">
        <v>200</v>
      </c>
      <c r="F108" s="39">
        <v>0.55000000000000004</v>
      </c>
      <c r="G108" s="32" t="s">
        <v>13</v>
      </c>
      <c r="H108" s="40">
        <f>ROUND(E108/F108,0)</f>
        <v>364</v>
      </c>
      <c r="I108" s="117">
        <v>21</v>
      </c>
      <c r="J108" s="116">
        <f>H108*I108</f>
        <v>7644</v>
      </c>
      <c r="K108" s="125">
        <f t="shared" si="64"/>
        <v>41.072429999999997</v>
      </c>
      <c r="L108" s="126">
        <f t="shared" si="65"/>
        <v>14950.364519999999</v>
      </c>
      <c r="N108" s="71">
        <f t="shared" si="41"/>
        <v>1.95583</v>
      </c>
    </row>
    <row r="109" spans="1:15" s="33" customFormat="1" ht="13.5" customHeight="1" thickBot="1" x14ac:dyDescent="0.3">
      <c r="A109" s="136"/>
      <c r="B109" s="139"/>
      <c r="C109" s="141" t="s">
        <v>59</v>
      </c>
      <c r="D109" s="142"/>
      <c r="E109" s="45">
        <f>SUM(E101:E108)</f>
        <v>920</v>
      </c>
      <c r="F109" s="62"/>
      <c r="G109" s="45"/>
      <c r="H109" s="47"/>
      <c r="I109" s="118"/>
      <c r="J109" s="119">
        <f>SUM(J101:J108)</f>
        <v>36435</v>
      </c>
      <c r="K109" s="127"/>
      <c r="L109" s="128">
        <f>SUM(L101:L108)</f>
        <v>71260.66605</v>
      </c>
      <c r="N109" s="71">
        <f>L109/J109</f>
        <v>1.95583</v>
      </c>
    </row>
    <row r="110" spans="1:15" s="20" customFormat="1" ht="13.5" customHeight="1" thickBot="1" x14ac:dyDescent="0.35">
      <c r="A110" s="138"/>
      <c r="B110" s="145" t="s">
        <v>60</v>
      </c>
      <c r="C110" s="146"/>
      <c r="D110" s="147"/>
      <c r="E110" s="21">
        <f>E109+E100+E67+E34+E25+E16</f>
        <v>3723</v>
      </c>
      <c r="F110" s="22"/>
      <c r="G110" s="58"/>
      <c r="H110" s="59"/>
      <c r="I110" s="123"/>
      <c r="J110" s="124">
        <f>J109+J100+J67+J34+J25+J16</f>
        <v>144037</v>
      </c>
      <c r="K110" s="113"/>
      <c r="L110" s="114">
        <f>L109+L100+L67+L34+L25+L16</f>
        <v>281711.88571</v>
      </c>
      <c r="M110" s="33"/>
      <c r="N110" s="71">
        <f t="shared" ref="N110" si="66">L110/J110</f>
        <v>1.95583</v>
      </c>
      <c r="O110" s="33"/>
    </row>
    <row r="111" spans="1:15" s="3" customFormat="1" ht="15" customHeight="1" x14ac:dyDescent="0.3">
      <c r="A111" s="2"/>
      <c r="B111" s="2"/>
      <c r="C111" s="2"/>
      <c r="D111" s="2"/>
      <c r="E111" s="12"/>
      <c r="F111" s="12"/>
      <c r="G111" s="12"/>
      <c r="H111" s="10"/>
      <c r="I111" s="34"/>
      <c r="J111" s="38"/>
      <c r="K111" s="34"/>
      <c r="L111" s="38"/>
      <c r="M111" s="1"/>
      <c r="N111" s="3">
        <f>J110/E110</f>
        <v>38.688423314531292</v>
      </c>
      <c r="O111" s="3">
        <f>L110/E110</f>
        <v>75.667978971259743</v>
      </c>
    </row>
    <row r="112" spans="1:15" x14ac:dyDescent="0.3">
      <c r="A112" s="11"/>
      <c r="B112" s="11"/>
      <c r="C112" s="11"/>
      <c r="D112" s="11"/>
      <c r="E112" s="11"/>
      <c r="F112" s="11"/>
      <c r="G112" s="11"/>
      <c r="H112" s="11"/>
      <c r="I112" s="132" t="s">
        <v>72</v>
      </c>
      <c r="J112" s="133">
        <f>J110*0.05</f>
        <v>7201.85</v>
      </c>
      <c r="K112" s="134"/>
      <c r="L112" s="135">
        <f>L110*0.05</f>
        <v>14085.594285500001</v>
      </c>
    </row>
    <row r="113" spans="1:16" x14ac:dyDescent="0.3">
      <c r="A113" s="11"/>
      <c r="B113" s="11"/>
      <c r="C113" s="11"/>
      <c r="D113" s="11"/>
      <c r="E113" s="11"/>
      <c r="F113" s="11"/>
      <c r="G113" s="11"/>
      <c r="H113" s="11"/>
      <c r="I113" s="132" t="s">
        <v>73</v>
      </c>
      <c r="J113" s="133">
        <f>J110*0.01</f>
        <v>1440.3700000000001</v>
      </c>
      <c r="K113" s="134"/>
      <c r="L113" s="198">
        <f>L110*0.01</f>
        <v>2817.1188571000002</v>
      </c>
      <c r="P113">
        <f>L113/J113</f>
        <v>1.95583</v>
      </c>
    </row>
  </sheetData>
  <autoFilter ref="A5:L110" xr:uid="{00000000-0001-0000-0000-000000000000}"/>
  <mergeCells count="29">
    <mergeCell ref="A2:L2"/>
    <mergeCell ref="L5:L6"/>
    <mergeCell ref="D3:G3"/>
    <mergeCell ref="D4:E4"/>
    <mergeCell ref="K5:K6"/>
    <mergeCell ref="A5:A6"/>
    <mergeCell ref="B5:B6"/>
    <mergeCell ref="C5:C6"/>
    <mergeCell ref="G5:G6"/>
    <mergeCell ref="H5:H6"/>
    <mergeCell ref="I5:I6"/>
    <mergeCell ref="J5:J6"/>
    <mergeCell ref="D5:D6"/>
    <mergeCell ref="E5:E6"/>
    <mergeCell ref="F5:F6"/>
    <mergeCell ref="A8:A110"/>
    <mergeCell ref="B17:B25"/>
    <mergeCell ref="C25:D25"/>
    <mergeCell ref="B26:B34"/>
    <mergeCell ref="C34:D34"/>
    <mergeCell ref="B35:B67"/>
    <mergeCell ref="C67:D67"/>
    <mergeCell ref="B110:D110"/>
    <mergeCell ref="B8:B16"/>
    <mergeCell ref="C16:D16"/>
    <mergeCell ref="B101:B109"/>
    <mergeCell ref="C109:D109"/>
    <mergeCell ref="B68:B100"/>
    <mergeCell ref="C100:D100"/>
  </mergeCells>
  <pageMargins left="0.70866141732283472" right="0.70866141732283472" top="0.35433070866141736" bottom="0.35433070866141736" header="0" footer="0"/>
  <pageSetup paperSize="9" scale="6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126"/>
  <sheetViews>
    <sheetView topLeftCell="A87" workbookViewId="0">
      <selection activeCell="A111" sqref="A111"/>
    </sheetView>
  </sheetViews>
  <sheetFormatPr defaultRowHeight="14.4" x14ac:dyDescent="0.3"/>
  <cols>
    <col min="1" max="1" width="10" style="5" customWidth="1"/>
    <col min="2" max="2" width="7.5546875" style="5" customWidth="1"/>
    <col min="3" max="3" width="7.88671875" style="5" customWidth="1"/>
    <col min="4" max="4" width="28.44140625" style="5" customWidth="1"/>
    <col min="5" max="6" width="10" style="5" customWidth="1"/>
    <col min="7" max="7" width="6.88671875" style="5" customWidth="1"/>
    <col min="8" max="8" width="10.109375" style="5" customWidth="1"/>
    <col min="9" max="9" width="9.109375" style="5" customWidth="1"/>
    <col min="10" max="10" width="10.6640625" style="6" customWidth="1"/>
    <col min="11" max="11" width="9.77734375" style="5" customWidth="1"/>
    <col min="12" max="12" width="10.21875" style="6" customWidth="1"/>
    <col min="14" max="14" width="0" hidden="1" customWidth="1"/>
  </cols>
  <sheetData>
    <row r="1" spans="1:14" x14ac:dyDescent="0.3">
      <c r="A1" s="11"/>
      <c r="B1" s="11"/>
      <c r="C1" s="11"/>
      <c r="D1" s="11"/>
      <c r="E1" s="11"/>
      <c r="F1" s="11"/>
      <c r="G1" s="11"/>
      <c r="H1" s="11"/>
      <c r="I1" s="11"/>
      <c r="K1" s="11"/>
    </row>
    <row r="2" spans="1:14" ht="30" customHeight="1" thickBot="1" x14ac:dyDescent="0.35">
      <c r="A2" s="148" t="s">
        <v>23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50"/>
    </row>
    <row r="3" spans="1:14" ht="33" customHeight="1" thickBot="1" x14ac:dyDescent="0.35">
      <c r="A3" s="178" t="s">
        <v>62</v>
      </c>
      <c r="B3" s="179"/>
      <c r="C3" s="179"/>
      <c r="D3" s="179"/>
      <c r="E3" s="179"/>
      <c r="F3" s="179"/>
      <c r="G3" s="179"/>
      <c r="H3" s="179"/>
      <c r="I3" s="179"/>
      <c r="J3" s="179"/>
      <c r="K3" s="179"/>
      <c r="L3" s="180"/>
    </row>
    <row r="4" spans="1:14" ht="5.4" customHeight="1" thickBot="1" x14ac:dyDescent="0.35">
      <c r="A4" s="7"/>
      <c r="B4" s="7"/>
      <c r="C4" s="7"/>
      <c r="D4" s="187"/>
      <c r="E4" s="187"/>
      <c r="F4" s="7"/>
      <c r="G4" s="7"/>
      <c r="H4" s="7"/>
      <c r="I4" s="11"/>
      <c r="K4" s="11"/>
    </row>
    <row r="5" spans="1:14" s="20" customFormat="1" ht="13.5" customHeight="1" x14ac:dyDescent="0.3">
      <c r="A5" s="159" t="s">
        <v>4</v>
      </c>
      <c r="B5" s="161" t="s">
        <v>20</v>
      </c>
      <c r="C5" s="163" t="s">
        <v>22</v>
      </c>
      <c r="D5" s="169" t="s">
        <v>0</v>
      </c>
      <c r="E5" s="171" t="s">
        <v>71</v>
      </c>
      <c r="F5" s="185" t="s">
        <v>18</v>
      </c>
      <c r="G5" s="165" t="s">
        <v>19</v>
      </c>
      <c r="H5" s="167" t="s">
        <v>21</v>
      </c>
      <c r="I5" s="181" t="s">
        <v>42</v>
      </c>
      <c r="J5" s="183" t="s">
        <v>43</v>
      </c>
      <c r="K5" s="181" t="s">
        <v>40</v>
      </c>
      <c r="L5" s="183" t="s">
        <v>41</v>
      </c>
    </row>
    <row r="6" spans="1:14" s="20" customFormat="1" ht="95.4" customHeight="1" thickBot="1" x14ac:dyDescent="0.35">
      <c r="A6" s="160"/>
      <c r="B6" s="162"/>
      <c r="C6" s="164"/>
      <c r="D6" s="170"/>
      <c r="E6" s="172"/>
      <c r="F6" s="186"/>
      <c r="G6" s="166"/>
      <c r="H6" s="168"/>
      <c r="I6" s="182"/>
      <c r="J6" s="184"/>
      <c r="K6" s="182"/>
      <c r="L6" s="184"/>
    </row>
    <row r="7" spans="1:14" s="29" customFormat="1" ht="12" customHeight="1" thickBot="1" x14ac:dyDescent="0.35">
      <c r="A7" s="30">
        <v>1</v>
      </c>
      <c r="B7" s="25">
        <f>A7+1</f>
        <v>2</v>
      </c>
      <c r="C7" s="23">
        <f t="shared" ref="C7:H7" si="0">B7+1</f>
        <v>3</v>
      </c>
      <c r="D7" s="24">
        <f t="shared" si="0"/>
        <v>4</v>
      </c>
      <c r="E7" s="25">
        <f t="shared" si="0"/>
        <v>5</v>
      </c>
      <c r="F7" s="26">
        <f>E7+1</f>
        <v>6</v>
      </c>
      <c r="G7" s="27">
        <f>F7+1</f>
        <v>7</v>
      </c>
      <c r="H7" s="28">
        <f t="shared" si="0"/>
        <v>8</v>
      </c>
      <c r="I7" s="28">
        <f t="shared" ref="I7" si="1">H7+1</f>
        <v>9</v>
      </c>
      <c r="J7" s="28">
        <f t="shared" ref="J7" si="2">I7+1</f>
        <v>10</v>
      </c>
      <c r="K7" s="28">
        <f t="shared" ref="K7" si="3">J7+1</f>
        <v>11</v>
      </c>
      <c r="L7" s="69">
        <f t="shared" ref="L7" si="4">K7+1</f>
        <v>12</v>
      </c>
    </row>
    <row r="8" spans="1:14" s="33" customFormat="1" ht="15.75" customHeight="1" x14ac:dyDescent="0.25">
      <c r="A8" s="136" t="s">
        <v>61</v>
      </c>
      <c r="B8" s="139" t="s">
        <v>48</v>
      </c>
      <c r="C8" s="42" t="s">
        <v>17</v>
      </c>
      <c r="D8" s="52" t="s">
        <v>10</v>
      </c>
      <c r="E8" s="43">
        <v>201</v>
      </c>
      <c r="F8" s="62"/>
      <c r="G8" s="32" t="s">
        <v>11</v>
      </c>
      <c r="H8" s="40">
        <f>E8</f>
        <v>201</v>
      </c>
      <c r="I8" s="89">
        <v>46</v>
      </c>
      <c r="J8" s="90">
        <f t="shared" ref="J8:J14" si="5">H8*I8</f>
        <v>9246</v>
      </c>
      <c r="K8" s="91">
        <f>I8*1.95583</f>
        <v>89.968180000000004</v>
      </c>
      <c r="L8" s="92">
        <f>H8*K8</f>
        <v>18083.604180000002</v>
      </c>
      <c r="N8" s="71">
        <f t="shared" ref="N8:N15" si="6">L8/J8</f>
        <v>1.9558300000000002</v>
      </c>
    </row>
    <row r="9" spans="1:14" s="33" customFormat="1" ht="15.75" customHeight="1" x14ac:dyDescent="0.25">
      <c r="A9" s="136"/>
      <c r="B9" s="140"/>
      <c r="C9" s="42" t="s">
        <v>17</v>
      </c>
      <c r="D9" s="52" t="s">
        <v>12</v>
      </c>
      <c r="E9" s="43">
        <v>70</v>
      </c>
      <c r="F9" s="46"/>
      <c r="G9" s="32" t="s">
        <v>11</v>
      </c>
      <c r="H9" s="40">
        <f>E9</f>
        <v>70</v>
      </c>
      <c r="I9" s="93">
        <v>43</v>
      </c>
      <c r="J9" s="90">
        <f t="shared" si="5"/>
        <v>3010</v>
      </c>
      <c r="K9" s="91">
        <f t="shared" ref="K9:K15" si="7">I9*1.95583</f>
        <v>84.10069</v>
      </c>
      <c r="L9" s="92">
        <f t="shared" ref="L9:L15" si="8">H9*K9</f>
        <v>5887.0483000000004</v>
      </c>
      <c r="N9" s="71">
        <f t="shared" si="6"/>
        <v>1.9558300000000002</v>
      </c>
    </row>
    <row r="10" spans="1:14" s="33" customFormat="1" ht="15.75" customHeight="1" x14ac:dyDescent="0.25">
      <c r="A10" s="136"/>
      <c r="B10" s="140"/>
      <c r="C10" s="42" t="s">
        <v>17</v>
      </c>
      <c r="D10" s="53" t="s">
        <v>36</v>
      </c>
      <c r="E10" s="44">
        <v>69</v>
      </c>
      <c r="F10" s="39">
        <v>0.6</v>
      </c>
      <c r="G10" s="32" t="s">
        <v>13</v>
      </c>
      <c r="H10" s="40">
        <f>ROUND(E10/F10,0)</f>
        <v>115</v>
      </c>
      <c r="I10" s="93">
        <v>25</v>
      </c>
      <c r="J10" s="90">
        <f t="shared" si="5"/>
        <v>2875</v>
      </c>
      <c r="K10" s="91">
        <f t="shared" si="7"/>
        <v>48.89575</v>
      </c>
      <c r="L10" s="92">
        <f t="shared" si="8"/>
        <v>5623.0112499999996</v>
      </c>
      <c r="N10" s="71">
        <f t="shared" si="6"/>
        <v>1.95583</v>
      </c>
    </row>
    <row r="11" spans="1:14" s="33" customFormat="1" ht="15.75" customHeight="1" x14ac:dyDescent="0.25">
      <c r="A11" s="136"/>
      <c r="B11" s="139"/>
      <c r="C11" s="42" t="s">
        <v>17</v>
      </c>
      <c r="D11" s="53" t="s">
        <v>14</v>
      </c>
      <c r="E11" s="44">
        <v>1</v>
      </c>
      <c r="F11" s="39">
        <v>0.6</v>
      </c>
      <c r="G11" s="32" t="s">
        <v>13</v>
      </c>
      <c r="H11" s="40">
        <f>ROUND(E11/F11,0)</f>
        <v>2</v>
      </c>
      <c r="I11" s="93">
        <v>23</v>
      </c>
      <c r="J11" s="90">
        <f t="shared" si="5"/>
        <v>46</v>
      </c>
      <c r="K11" s="91">
        <f t="shared" si="7"/>
        <v>44.984090000000002</v>
      </c>
      <c r="L11" s="92">
        <f t="shared" si="8"/>
        <v>89.968180000000004</v>
      </c>
      <c r="N11" s="71">
        <f t="shared" si="6"/>
        <v>1.9558300000000002</v>
      </c>
    </row>
    <row r="12" spans="1:14" s="33" customFormat="1" ht="15.75" customHeight="1" x14ac:dyDescent="0.25">
      <c r="A12" s="136"/>
      <c r="B12" s="139"/>
      <c r="C12" s="42" t="s">
        <v>17</v>
      </c>
      <c r="D12" s="53" t="s">
        <v>15</v>
      </c>
      <c r="E12" s="44">
        <v>0</v>
      </c>
      <c r="F12" s="39">
        <v>0.6</v>
      </c>
      <c r="G12" s="32" t="s">
        <v>13</v>
      </c>
      <c r="H12" s="40">
        <f>ROUND(E12/F12,0)</f>
        <v>0</v>
      </c>
      <c r="I12" s="93">
        <v>21</v>
      </c>
      <c r="J12" s="90">
        <f t="shared" si="5"/>
        <v>0</v>
      </c>
      <c r="K12" s="91">
        <f t="shared" si="7"/>
        <v>41.072429999999997</v>
      </c>
      <c r="L12" s="92">
        <f t="shared" si="8"/>
        <v>0</v>
      </c>
      <c r="N12" s="71" t="e">
        <f t="shared" si="6"/>
        <v>#DIV/0!</v>
      </c>
    </row>
    <row r="13" spans="1:14" s="33" customFormat="1" ht="15.75" customHeight="1" x14ac:dyDescent="0.25">
      <c r="A13" s="136"/>
      <c r="B13" s="139"/>
      <c r="C13" s="42" t="s">
        <v>17</v>
      </c>
      <c r="D13" s="52" t="s">
        <v>37</v>
      </c>
      <c r="E13" s="43">
        <v>65</v>
      </c>
      <c r="F13" s="46"/>
      <c r="G13" s="32" t="s">
        <v>11</v>
      </c>
      <c r="H13" s="40">
        <f>E13</f>
        <v>65</v>
      </c>
      <c r="I13" s="93">
        <v>41</v>
      </c>
      <c r="J13" s="90">
        <f t="shared" si="5"/>
        <v>2665</v>
      </c>
      <c r="K13" s="91">
        <f t="shared" si="7"/>
        <v>80.189030000000002</v>
      </c>
      <c r="L13" s="92">
        <f t="shared" si="8"/>
        <v>5212.2869499999997</v>
      </c>
      <c r="N13" s="71">
        <f t="shared" si="6"/>
        <v>1.95583</v>
      </c>
    </row>
    <row r="14" spans="1:14" s="33" customFormat="1" ht="15.75" customHeight="1" x14ac:dyDescent="0.25">
      <c r="A14" s="136"/>
      <c r="B14" s="139"/>
      <c r="C14" s="42" t="s">
        <v>17</v>
      </c>
      <c r="D14" s="53" t="s">
        <v>27</v>
      </c>
      <c r="E14" s="44">
        <v>130</v>
      </c>
      <c r="F14" s="39">
        <v>0.6</v>
      </c>
      <c r="G14" s="32" t="s">
        <v>13</v>
      </c>
      <c r="H14" s="40">
        <f>ROUND(E14/F14,0)</f>
        <v>217</v>
      </c>
      <c r="I14" s="93">
        <v>21</v>
      </c>
      <c r="J14" s="90">
        <f t="shared" si="5"/>
        <v>4557</v>
      </c>
      <c r="K14" s="91">
        <f t="shared" si="7"/>
        <v>41.072429999999997</v>
      </c>
      <c r="L14" s="92">
        <f t="shared" si="8"/>
        <v>8912.71731</v>
      </c>
      <c r="N14" s="71">
        <f t="shared" si="6"/>
        <v>1.95583</v>
      </c>
    </row>
    <row r="15" spans="1:14" s="33" customFormat="1" ht="15.75" customHeight="1" x14ac:dyDescent="0.25">
      <c r="A15" s="136"/>
      <c r="B15" s="139"/>
      <c r="C15" s="42" t="s">
        <v>17</v>
      </c>
      <c r="D15" s="53" t="s">
        <v>16</v>
      </c>
      <c r="E15" s="44">
        <v>130</v>
      </c>
      <c r="F15" s="39">
        <v>0.55000000000000004</v>
      </c>
      <c r="G15" s="32" t="s">
        <v>13</v>
      </c>
      <c r="H15" s="40">
        <f>ROUND(E15/F15,0)</f>
        <v>236</v>
      </c>
      <c r="I15" s="93">
        <v>21</v>
      </c>
      <c r="J15" s="90">
        <f>H15*I15</f>
        <v>4956</v>
      </c>
      <c r="K15" s="91">
        <f t="shared" si="7"/>
        <v>41.072429999999997</v>
      </c>
      <c r="L15" s="92">
        <f t="shared" si="8"/>
        <v>9693.0934799999995</v>
      </c>
      <c r="N15" s="71">
        <f t="shared" si="6"/>
        <v>1.95583</v>
      </c>
    </row>
    <row r="16" spans="1:14" s="33" customFormat="1" ht="13.5" customHeight="1" x14ac:dyDescent="0.25">
      <c r="A16" s="136"/>
      <c r="B16" s="139"/>
      <c r="C16" s="141" t="s">
        <v>49</v>
      </c>
      <c r="D16" s="142"/>
      <c r="E16" s="45">
        <f>SUM(E8:E15)</f>
        <v>666</v>
      </c>
      <c r="F16" s="62"/>
      <c r="G16" s="45"/>
      <c r="H16" s="47"/>
      <c r="I16" s="94"/>
      <c r="J16" s="95">
        <f>SUM(J8:J15)</f>
        <v>27355</v>
      </c>
      <c r="K16" s="96"/>
      <c r="L16" s="97">
        <f>SUM(L8:L15)</f>
        <v>53501.729650000008</v>
      </c>
      <c r="N16" s="71">
        <f>L16/J16</f>
        <v>1.9558300000000004</v>
      </c>
    </row>
    <row r="17" spans="1:14" s="33" customFormat="1" ht="15.75" customHeight="1" x14ac:dyDescent="0.25">
      <c r="A17" s="136"/>
      <c r="B17" s="139" t="s">
        <v>50</v>
      </c>
      <c r="C17" s="42" t="s">
        <v>17</v>
      </c>
      <c r="D17" s="52" t="s">
        <v>10</v>
      </c>
      <c r="E17" s="43">
        <v>45</v>
      </c>
      <c r="F17" s="62"/>
      <c r="G17" s="32" t="s">
        <v>11</v>
      </c>
      <c r="H17" s="40">
        <f>E17</f>
        <v>45</v>
      </c>
      <c r="I17" s="89">
        <v>46</v>
      </c>
      <c r="J17" s="90">
        <f t="shared" ref="J17:J23" si="9">H17*I17</f>
        <v>2070</v>
      </c>
      <c r="K17" s="91">
        <f>I17*1.95583</f>
        <v>89.968180000000004</v>
      </c>
      <c r="L17" s="92">
        <f>H17*K17</f>
        <v>4048.5681</v>
      </c>
      <c r="N17" s="71">
        <f t="shared" ref="N17:N24" si="10">L17/J17</f>
        <v>1.95583</v>
      </c>
    </row>
    <row r="18" spans="1:14" s="33" customFormat="1" ht="15.75" customHeight="1" x14ac:dyDescent="0.25">
      <c r="A18" s="136"/>
      <c r="B18" s="140"/>
      <c r="C18" s="42" t="s">
        <v>17</v>
      </c>
      <c r="D18" s="52" t="s">
        <v>12</v>
      </c>
      <c r="E18" s="43">
        <v>79</v>
      </c>
      <c r="F18" s="46"/>
      <c r="G18" s="32" t="s">
        <v>11</v>
      </c>
      <c r="H18" s="40">
        <f>E18</f>
        <v>79</v>
      </c>
      <c r="I18" s="93">
        <v>43</v>
      </c>
      <c r="J18" s="90">
        <f t="shared" si="9"/>
        <v>3397</v>
      </c>
      <c r="K18" s="91">
        <f t="shared" ref="K18:K24" si="11">I18*1.95583</f>
        <v>84.10069</v>
      </c>
      <c r="L18" s="92">
        <f t="shared" ref="L18:L24" si="12">H18*K18</f>
        <v>6643.9545099999996</v>
      </c>
      <c r="N18" s="71">
        <f t="shared" si="10"/>
        <v>1.95583</v>
      </c>
    </row>
    <row r="19" spans="1:14" s="33" customFormat="1" ht="15.75" customHeight="1" x14ac:dyDescent="0.25">
      <c r="A19" s="136"/>
      <c r="B19" s="140"/>
      <c r="C19" s="42" t="s">
        <v>17</v>
      </c>
      <c r="D19" s="53" t="s">
        <v>36</v>
      </c>
      <c r="E19" s="44">
        <v>100</v>
      </c>
      <c r="F19" s="39">
        <v>0.6</v>
      </c>
      <c r="G19" s="32" t="s">
        <v>13</v>
      </c>
      <c r="H19" s="40">
        <f>ROUND(E19/F19,0)</f>
        <v>167</v>
      </c>
      <c r="I19" s="93">
        <v>25</v>
      </c>
      <c r="J19" s="90">
        <f t="shared" si="9"/>
        <v>4175</v>
      </c>
      <c r="K19" s="91">
        <f t="shared" si="11"/>
        <v>48.89575</v>
      </c>
      <c r="L19" s="92">
        <f t="shared" si="12"/>
        <v>8165.5902500000002</v>
      </c>
      <c r="N19" s="71">
        <f t="shared" si="10"/>
        <v>1.95583</v>
      </c>
    </row>
    <row r="20" spans="1:14" s="33" customFormat="1" ht="15.75" customHeight="1" x14ac:dyDescent="0.25">
      <c r="A20" s="136"/>
      <c r="B20" s="139"/>
      <c r="C20" s="42" t="s">
        <v>17</v>
      </c>
      <c r="D20" s="53" t="s">
        <v>14</v>
      </c>
      <c r="E20" s="44">
        <v>37</v>
      </c>
      <c r="F20" s="39">
        <v>0.6</v>
      </c>
      <c r="G20" s="32" t="s">
        <v>13</v>
      </c>
      <c r="H20" s="40">
        <f>ROUND(E20/F20,0)</f>
        <v>62</v>
      </c>
      <c r="I20" s="93">
        <v>23</v>
      </c>
      <c r="J20" s="90">
        <f t="shared" si="9"/>
        <v>1426</v>
      </c>
      <c r="K20" s="91">
        <f t="shared" si="11"/>
        <v>44.984090000000002</v>
      </c>
      <c r="L20" s="92">
        <f t="shared" si="12"/>
        <v>2789.0135800000003</v>
      </c>
      <c r="N20" s="71">
        <f t="shared" si="10"/>
        <v>1.9558300000000002</v>
      </c>
    </row>
    <row r="21" spans="1:14" s="33" customFormat="1" ht="15.75" customHeight="1" x14ac:dyDescent="0.25">
      <c r="A21" s="136"/>
      <c r="B21" s="139"/>
      <c r="C21" s="42" t="s">
        <v>17</v>
      </c>
      <c r="D21" s="53" t="s">
        <v>15</v>
      </c>
      <c r="E21" s="44">
        <v>0</v>
      </c>
      <c r="F21" s="39">
        <v>0.6</v>
      </c>
      <c r="G21" s="32" t="s">
        <v>13</v>
      </c>
      <c r="H21" s="40">
        <f>ROUND(E21/F21,0)</f>
        <v>0</v>
      </c>
      <c r="I21" s="93">
        <v>21</v>
      </c>
      <c r="J21" s="90">
        <f t="shared" si="9"/>
        <v>0</v>
      </c>
      <c r="K21" s="91">
        <f t="shared" si="11"/>
        <v>41.072429999999997</v>
      </c>
      <c r="L21" s="92">
        <f t="shared" si="12"/>
        <v>0</v>
      </c>
      <c r="N21" s="71" t="e">
        <f t="shared" si="10"/>
        <v>#DIV/0!</v>
      </c>
    </row>
    <row r="22" spans="1:14" s="33" customFormat="1" ht="15.75" customHeight="1" x14ac:dyDescent="0.25">
      <c r="A22" s="136"/>
      <c r="B22" s="139"/>
      <c r="C22" s="42" t="s">
        <v>17</v>
      </c>
      <c r="D22" s="52" t="s">
        <v>37</v>
      </c>
      <c r="E22" s="43">
        <v>134</v>
      </c>
      <c r="F22" s="46"/>
      <c r="G22" s="32" t="s">
        <v>11</v>
      </c>
      <c r="H22" s="40">
        <f>E22</f>
        <v>134</v>
      </c>
      <c r="I22" s="93">
        <v>41</v>
      </c>
      <c r="J22" s="90">
        <f t="shared" si="9"/>
        <v>5494</v>
      </c>
      <c r="K22" s="91">
        <f t="shared" si="11"/>
        <v>80.189030000000002</v>
      </c>
      <c r="L22" s="92">
        <f t="shared" si="12"/>
        <v>10745.330020000001</v>
      </c>
      <c r="N22" s="71">
        <f t="shared" si="10"/>
        <v>1.9558300000000002</v>
      </c>
    </row>
    <row r="23" spans="1:14" s="33" customFormat="1" ht="15.75" customHeight="1" x14ac:dyDescent="0.25">
      <c r="A23" s="136"/>
      <c r="B23" s="139"/>
      <c r="C23" s="42" t="s">
        <v>17</v>
      </c>
      <c r="D23" s="53" t="s">
        <v>27</v>
      </c>
      <c r="E23" s="44">
        <v>250</v>
      </c>
      <c r="F23" s="39">
        <v>0.6</v>
      </c>
      <c r="G23" s="32" t="s">
        <v>13</v>
      </c>
      <c r="H23" s="40">
        <f>ROUND(E23/F23,0)</f>
        <v>417</v>
      </c>
      <c r="I23" s="93">
        <v>21</v>
      </c>
      <c r="J23" s="90">
        <f t="shared" si="9"/>
        <v>8757</v>
      </c>
      <c r="K23" s="91">
        <f t="shared" si="11"/>
        <v>41.072429999999997</v>
      </c>
      <c r="L23" s="92">
        <f t="shared" si="12"/>
        <v>17127.203309999997</v>
      </c>
      <c r="N23" s="71">
        <f t="shared" si="10"/>
        <v>1.9558299999999997</v>
      </c>
    </row>
    <row r="24" spans="1:14" s="33" customFormat="1" ht="15.75" customHeight="1" x14ac:dyDescent="0.25">
      <c r="A24" s="136"/>
      <c r="B24" s="139"/>
      <c r="C24" s="42" t="s">
        <v>17</v>
      </c>
      <c r="D24" s="53" t="s">
        <v>16</v>
      </c>
      <c r="E24" s="44">
        <v>250</v>
      </c>
      <c r="F24" s="39">
        <v>0.55000000000000004</v>
      </c>
      <c r="G24" s="32" t="s">
        <v>13</v>
      </c>
      <c r="H24" s="40">
        <f>ROUND(E24/F24,0)</f>
        <v>455</v>
      </c>
      <c r="I24" s="93">
        <v>21</v>
      </c>
      <c r="J24" s="90">
        <f>H24*I24</f>
        <v>9555</v>
      </c>
      <c r="K24" s="91">
        <f t="shared" si="11"/>
        <v>41.072429999999997</v>
      </c>
      <c r="L24" s="92">
        <f t="shared" si="12"/>
        <v>18687.95565</v>
      </c>
      <c r="N24" s="71">
        <f t="shared" si="10"/>
        <v>1.95583</v>
      </c>
    </row>
    <row r="25" spans="1:14" s="33" customFormat="1" ht="13.5" customHeight="1" x14ac:dyDescent="0.25">
      <c r="A25" s="136"/>
      <c r="B25" s="139"/>
      <c r="C25" s="141" t="s">
        <v>51</v>
      </c>
      <c r="D25" s="142"/>
      <c r="E25" s="45">
        <f>SUM(E17:E24)</f>
        <v>895</v>
      </c>
      <c r="F25" s="62"/>
      <c r="G25" s="45"/>
      <c r="H25" s="47"/>
      <c r="I25" s="94"/>
      <c r="J25" s="95">
        <f>SUM(J17:J24)</f>
        <v>34874</v>
      </c>
      <c r="K25" s="96"/>
      <c r="L25" s="97">
        <f>SUM(L17:L24)</f>
        <v>68207.615420000002</v>
      </c>
      <c r="N25" s="71">
        <f>L25/J25</f>
        <v>1.95583</v>
      </c>
    </row>
    <row r="26" spans="1:14" s="33" customFormat="1" ht="15.75" customHeight="1" x14ac:dyDescent="0.25">
      <c r="A26" s="136"/>
      <c r="B26" s="139" t="s">
        <v>52</v>
      </c>
      <c r="C26" s="42" t="s">
        <v>17</v>
      </c>
      <c r="D26" s="52" t="s">
        <v>10</v>
      </c>
      <c r="E26" s="43">
        <v>55</v>
      </c>
      <c r="F26" s="62"/>
      <c r="G26" s="32" t="s">
        <v>11</v>
      </c>
      <c r="H26" s="40">
        <f>E26</f>
        <v>55</v>
      </c>
      <c r="I26" s="89">
        <v>46</v>
      </c>
      <c r="J26" s="90">
        <f t="shared" ref="J26:J32" si="13">H26*I26</f>
        <v>2530</v>
      </c>
      <c r="K26" s="91">
        <f>I26*1.95583</f>
        <v>89.968180000000004</v>
      </c>
      <c r="L26" s="92">
        <f>H26*K26</f>
        <v>4948.2498999999998</v>
      </c>
      <c r="N26" s="71">
        <f t="shared" ref="N26:N33" si="14">L26/J26</f>
        <v>1.95583</v>
      </c>
    </row>
    <row r="27" spans="1:14" s="33" customFormat="1" ht="15.75" customHeight="1" x14ac:dyDescent="0.25">
      <c r="A27" s="136"/>
      <c r="B27" s="140"/>
      <c r="C27" s="42" t="s">
        <v>17</v>
      </c>
      <c r="D27" s="52" t="s">
        <v>12</v>
      </c>
      <c r="E27" s="43">
        <v>48</v>
      </c>
      <c r="F27" s="46"/>
      <c r="G27" s="32" t="s">
        <v>11</v>
      </c>
      <c r="H27" s="40">
        <f>E27</f>
        <v>48</v>
      </c>
      <c r="I27" s="93">
        <v>43</v>
      </c>
      <c r="J27" s="90">
        <f t="shared" si="13"/>
        <v>2064</v>
      </c>
      <c r="K27" s="91">
        <f t="shared" ref="K27:K33" si="15">I27*1.95583</f>
        <v>84.10069</v>
      </c>
      <c r="L27" s="92">
        <f t="shared" ref="L27:L33" si="16">H27*K27</f>
        <v>4036.8331200000002</v>
      </c>
      <c r="N27" s="71">
        <f t="shared" si="14"/>
        <v>1.9558300000000002</v>
      </c>
    </row>
    <row r="28" spans="1:14" s="33" customFormat="1" ht="15.75" customHeight="1" x14ac:dyDescent="0.25">
      <c r="A28" s="136"/>
      <c r="B28" s="140"/>
      <c r="C28" s="42" t="s">
        <v>17</v>
      </c>
      <c r="D28" s="53" t="s">
        <v>36</v>
      </c>
      <c r="E28" s="44">
        <v>100</v>
      </c>
      <c r="F28" s="39">
        <v>0.6</v>
      </c>
      <c r="G28" s="32" t="s">
        <v>13</v>
      </c>
      <c r="H28" s="40">
        <f>ROUND(E28/F28,0)</f>
        <v>167</v>
      </c>
      <c r="I28" s="93">
        <v>25</v>
      </c>
      <c r="J28" s="90">
        <f t="shared" si="13"/>
        <v>4175</v>
      </c>
      <c r="K28" s="91">
        <f t="shared" si="15"/>
        <v>48.89575</v>
      </c>
      <c r="L28" s="92">
        <f t="shared" si="16"/>
        <v>8165.5902500000002</v>
      </c>
      <c r="N28" s="71">
        <f t="shared" si="14"/>
        <v>1.95583</v>
      </c>
    </row>
    <row r="29" spans="1:14" s="33" customFormat="1" ht="15.75" customHeight="1" x14ac:dyDescent="0.25">
      <c r="A29" s="136"/>
      <c r="B29" s="139"/>
      <c r="C29" s="42" t="s">
        <v>17</v>
      </c>
      <c r="D29" s="53" t="s">
        <v>14</v>
      </c>
      <c r="E29" s="44">
        <v>8</v>
      </c>
      <c r="F29" s="39">
        <v>0.6</v>
      </c>
      <c r="G29" s="32" t="s">
        <v>13</v>
      </c>
      <c r="H29" s="40">
        <f>ROUND(E29/F29,0)</f>
        <v>13</v>
      </c>
      <c r="I29" s="93">
        <v>23</v>
      </c>
      <c r="J29" s="90">
        <f t="shared" si="13"/>
        <v>299</v>
      </c>
      <c r="K29" s="91">
        <f t="shared" si="15"/>
        <v>44.984090000000002</v>
      </c>
      <c r="L29" s="92">
        <f t="shared" si="16"/>
        <v>584.79317000000003</v>
      </c>
      <c r="N29" s="71">
        <f t="shared" si="14"/>
        <v>1.9558300000000002</v>
      </c>
    </row>
    <row r="30" spans="1:14" s="33" customFormat="1" ht="15.75" customHeight="1" x14ac:dyDescent="0.25">
      <c r="A30" s="136"/>
      <c r="B30" s="139"/>
      <c r="C30" s="42" t="s">
        <v>17</v>
      </c>
      <c r="D30" s="53" t="s">
        <v>15</v>
      </c>
      <c r="E30" s="44">
        <v>0</v>
      </c>
      <c r="F30" s="39">
        <v>0.6</v>
      </c>
      <c r="G30" s="32" t="s">
        <v>13</v>
      </c>
      <c r="H30" s="40">
        <f>ROUND(E30/F30,0)</f>
        <v>0</v>
      </c>
      <c r="I30" s="93">
        <v>21</v>
      </c>
      <c r="J30" s="90">
        <f t="shared" si="13"/>
        <v>0</v>
      </c>
      <c r="K30" s="91">
        <f t="shared" si="15"/>
        <v>41.072429999999997</v>
      </c>
      <c r="L30" s="92">
        <f t="shared" si="16"/>
        <v>0</v>
      </c>
      <c r="N30" s="71" t="e">
        <f t="shared" si="14"/>
        <v>#DIV/0!</v>
      </c>
    </row>
    <row r="31" spans="1:14" s="33" customFormat="1" ht="15.75" customHeight="1" x14ac:dyDescent="0.25">
      <c r="A31" s="136"/>
      <c r="B31" s="139"/>
      <c r="C31" s="42" t="s">
        <v>17</v>
      </c>
      <c r="D31" s="52" t="s">
        <v>37</v>
      </c>
      <c r="E31" s="43">
        <v>26</v>
      </c>
      <c r="F31" s="46"/>
      <c r="G31" s="32" t="s">
        <v>11</v>
      </c>
      <c r="H31" s="40">
        <f>E31</f>
        <v>26</v>
      </c>
      <c r="I31" s="93">
        <v>41</v>
      </c>
      <c r="J31" s="90">
        <f t="shared" si="13"/>
        <v>1066</v>
      </c>
      <c r="K31" s="91">
        <f t="shared" si="15"/>
        <v>80.189030000000002</v>
      </c>
      <c r="L31" s="92">
        <f t="shared" si="16"/>
        <v>2084.9147800000001</v>
      </c>
      <c r="N31" s="71">
        <f t="shared" si="14"/>
        <v>1.95583</v>
      </c>
    </row>
    <row r="32" spans="1:14" s="33" customFormat="1" ht="15.75" customHeight="1" x14ac:dyDescent="0.25">
      <c r="A32" s="136"/>
      <c r="B32" s="139"/>
      <c r="C32" s="42" t="s">
        <v>17</v>
      </c>
      <c r="D32" s="53" t="s">
        <v>27</v>
      </c>
      <c r="E32" s="44">
        <v>70</v>
      </c>
      <c r="F32" s="39">
        <v>0.6</v>
      </c>
      <c r="G32" s="32" t="s">
        <v>13</v>
      </c>
      <c r="H32" s="40">
        <f>ROUND(E32/F32,0)</f>
        <v>117</v>
      </c>
      <c r="I32" s="93">
        <v>21</v>
      </c>
      <c r="J32" s="90">
        <f t="shared" si="13"/>
        <v>2457</v>
      </c>
      <c r="K32" s="91">
        <f t="shared" si="15"/>
        <v>41.072429999999997</v>
      </c>
      <c r="L32" s="92">
        <f t="shared" si="16"/>
        <v>4805.4743099999996</v>
      </c>
      <c r="N32" s="71">
        <f t="shared" si="14"/>
        <v>1.9558299999999997</v>
      </c>
    </row>
    <row r="33" spans="1:14" s="33" customFormat="1" ht="15.75" customHeight="1" x14ac:dyDescent="0.25">
      <c r="A33" s="136"/>
      <c r="B33" s="139"/>
      <c r="C33" s="42" t="s">
        <v>17</v>
      </c>
      <c r="D33" s="53" t="s">
        <v>16</v>
      </c>
      <c r="E33" s="44">
        <v>70</v>
      </c>
      <c r="F33" s="39">
        <v>0.55000000000000004</v>
      </c>
      <c r="G33" s="32" t="s">
        <v>13</v>
      </c>
      <c r="H33" s="40">
        <f>ROUND(E33/F33,0)</f>
        <v>127</v>
      </c>
      <c r="I33" s="93">
        <v>21</v>
      </c>
      <c r="J33" s="90">
        <f>H33*I33</f>
        <v>2667</v>
      </c>
      <c r="K33" s="91">
        <f t="shared" si="15"/>
        <v>41.072429999999997</v>
      </c>
      <c r="L33" s="92">
        <f t="shared" si="16"/>
        <v>5216.1986099999995</v>
      </c>
      <c r="N33" s="71">
        <f t="shared" si="14"/>
        <v>1.9558299999999997</v>
      </c>
    </row>
    <row r="34" spans="1:14" s="33" customFormat="1" ht="13.5" customHeight="1" x14ac:dyDescent="0.25">
      <c r="A34" s="136"/>
      <c r="B34" s="139"/>
      <c r="C34" s="141" t="s">
        <v>53</v>
      </c>
      <c r="D34" s="142"/>
      <c r="E34" s="45">
        <f>SUM(E26:E33)</f>
        <v>377</v>
      </c>
      <c r="F34" s="62"/>
      <c r="G34" s="45"/>
      <c r="H34" s="47"/>
      <c r="I34" s="94"/>
      <c r="J34" s="95">
        <f>SUM(J26:J33)</f>
        <v>15258</v>
      </c>
      <c r="K34" s="96"/>
      <c r="L34" s="97">
        <f>SUM(L26:L33)</f>
        <v>29842.05414</v>
      </c>
      <c r="N34" s="71">
        <f>L34/J34</f>
        <v>1.95583</v>
      </c>
    </row>
    <row r="35" spans="1:14" s="78" customFormat="1" ht="15.75" customHeight="1" x14ac:dyDescent="0.25">
      <c r="A35" s="136"/>
      <c r="B35" s="139" t="s">
        <v>54</v>
      </c>
      <c r="C35" s="72" t="s">
        <v>17</v>
      </c>
      <c r="D35" s="73" t="s">
        <v>10</v>
      </c>
      <c r="E35" s="74">
        <v>0</v>
      </c>
      <c r="F35" s="75"/>
      <c r="G35" s="76" t="s">
        <v>11</v>
      </c>
      <c r="H35" s="77">
        <f>E35</f>
        <v>0</v>
      </c>
      <c r="I35" s="89">
        <v>46</v>
      </c>
      <c r="J35" s="90">
        <f t="shared" ref="J35:J37" si="17">H35*I35</f>
        <v>0</v>
      </c>
      <c r="K35" s="91">
        <f t="shared" ref="K35:K37" si="18">I35*1.95583</f>
        <v>89.968180000000004</v>
      </c>
      <c r="L35" s="92">
        <f t="shared" ref="L35:L37" si="19">H35*K35</f>
        <v>0</v>
      </c>
      <c r="N35" s="71" t="e">
        <f t="shared" ref="N35:N98" si="20">L35/J35</f>
        <v>#DIV/0!</v>
      </c>
    </row>
    <row r="36" spans="1:14" s="78" customFormat="1" ht="15.75" customHeight="1" x14ac:dyDescent="0.25">
      <c r="A36" s="136"/>
      <c r="B36" s="139"/>
      <c r="C36" s="72" t="s">
        <v>39</v>
      </c>
      <c r="D36" s="73" t="s">
        <v>10</v>
      </c>
      <c r="E36" s="74">
        <v>0</v>
      </c>
      <c r="F36" s="75"/>
      <c r="G36" s="79" t="s">
        <v>11</v>
      </c>
      <c r="H36" s="80">
        <f>E36</f>
        <v>0</v>
      </c>
      <c r="I36" s="89">
        <v>48</v>
      </c>
      <c r="J36" s="90">
        <f t="shared" si="17"/>
        <v>0</v>
      </c>
      <c r="K36" s="91">
        <f t="shared" si="18"/>
        <v>93.879840000000002</v>
      </c>
      <c r="L36" s="92">
        <f t="shared" si="19"/>
        <v>0</v>
      </c>
      <c r="N36" s="71" t="e">
        <f t="shared" si="20"/>
        <v>#DIV/0!</v>
      </c>
    </row>
    <row r="37" spans="1:14" s="78" customFormat="1" ht="15.75" customHeight="1" x14ac:dyDescent="0.25">
      <c r="A37" s="136"/>
      <c r="B37" s="139"/>
      <c r="C37" s="72" t="s">
        <v>38</v>
      </c>
      <c r="D37" s="73" t="s">
        <v>10</v>
      </c>
      <c r="E37" s="74">
        <v>0</v>
      </c>
      <c r="F37" s="75"/>
      <c r="G37" s="79" t="s">
        <v>11</v>
      </c>
      <c r="H37" s="80">
        <f>E37</f>
        <v>0</v>
      </c>
      <c r="I37" s="89">
        <v>68</v>
      </c>
      <c r="J37" s="90">
        <f t="shared" si="17"/>
        <v>0</v>
      </c>
      <c r="K37" s="91">
        <f t="shared" si="18"/>
        <v>132.99644000000001</v>
      </c>
      <c r="L37" s="92">
        <f t="shared" si="19"/>
        <v>0</v>
      </c>
      <c r="N37" s="71" t="e">
        <f t="shared" si="20"/>
        <v>#DIV/0!</v>
      </c>
    </row>
    <row r="38" spans="1:14" s="78" customFormat="1" ht="12.75" customHeight="1" x14ac:dyDescent="0.25">
      <c r="A38" s="137"/>
      <c r="B38" s="139"/>
      <c r="C38" s="81"/>
      <c r="D38" s="82" t="s">
        <v>24</v>
      </c>
      <c r="E38" s="74">
        <f>SUM(E35:E37)</f>
        <v>0</v>
      </c>
      <c r="F38" s="75"/>
      <c r="G38" s="79"/>
      <c r="H38" s="83">
        <f>SUM(H35:H37)</f>
        <v>0</v>
      </c>
      <c r="I38" s="98"/>
      <c r="J38" s="99">
        <f>SUM(J35:J37)</f>
        <v>0</v>
      </c>
      <c r="K38" s="100"/>
      <c r="L38" s="101">
        <f>SUM(L35:L37)</f>
        <v>0</v>
      </c>
      <c r="N38" s="71" t="e">
        <f t="shared" si="20"/>
        <v>#DIV/0!</v>
      </c>
    </row>
    <row r="39" spans="1:14" s="78" customFormat="1" ht="15.75" customHeight="1" x14ac:dyDescent="0.25">
      <c r="A39" s="136"/>
      <c r="B39" s="139"/>
      <c r="C39" s="72" t="s">
        <v>17</v>
      </c>
      <c r="D39" s="73" t="s">
        <v>12</v>
      </c>
      <c r="E39" s="74">
        <v>0</v>
      </c>
      <c r="F39" s="75"/>
      <c r="G39" s="79" t="s">
        <v>11</v>
      </c>
      <c r="H39" s="80">
        <f>E39</f>
        <v>0</v>
      </c>
      <c r="I39" s="89">
        <v>43</v>
      </c>
      <c r="J39" s="90">
        <f t="shared" ref="J39:J41" si="21">H39*I39</f>
        <v>0</v>
      </c>
      <c r="K39" s="91">
        <f>I39*1.95583</f>
        <v>84.10069</v>
      </c>
      <c r="L39" s="92">
        <f>H39*K39</f>
        <v>0</v>
      </c>
      <c r="N39" s="71" t="e">
        <f t="shared" si="20"/>
        <v>#DIV/0!</v>
      </c>
    </row>
    <row r="40" spans="1:14" s="78" customFormat="1" ht="15.75" customHeight="1" x14ac:dyDescent="0.25">
      <c r="A40" s="136"/>
      <c r="B40" s="139"/>
      <c r="C40" s="72" t="s">
        <v>39</v>
      </c>
      <c r="D40" s="73" t="s">
        <v>12</v>
      </c>
      <c r="E40" s="74">
        <v>0</v>
      </c>
      <c r="F40" s="75"/>
      <c r="G40" s="79" t="s">
        <v>11</v>
      </c>
      <c r="H40" s="80">
        <f>E40</f>
        <v>0</v>
      </c>
      <c r="I40" s="89">
        <v>43</v>
      </c>
      <c r="J40" s="90">
        <f t="shared" si="21"/>
        <v>0</v>
      </c>
      <c r="K40" s="91">
        <f t="shared" ref="K40:K41" si="22">I40*1.95583</f>
        <v>84.10069</v>
      </c>
      <c r="L40" s="92">
        <f t="shared" ref="L40:L41" si="23">H40*K40</f>
        <v>0</v>
      </c>
      <c r="N40" s="71" t="e">
        <f t="shared" si="20"/>
        <v>#DIV/0!</v>
      </c>
    </row>
    <row r="41" spans="1:14" s="78" customFormat="1" ht="15.75" customHeight="1" x14ac:dyDescent="0.25">
      <c r="A41" s="136"/>
      <c r="B41" s="139"/>
      <c r="C41" s="72" t="s">
        <v>38</v>
      </c>
      <c r="D41" s="73" t="s">
        <v>12</v>
      </c>
      <c r="E41" s="74">
        <v>0</v>
      </c>
      <c r="F41" s="75"/>
      <c r="G41" s="79" t="s">
        <v>11</v>
      </c>
      <c r="H41" s="80">
        <f>E41</f>
        <v>0</v>
      </c>
      <c r="I41" s="89">
        <v>55</v>
      </c>
      <c r="J41" s="90">
        <f t="shared" si="21"/>
        <v>0</v>
      </c>
      <c r="K41" s="91">
        <f t="shared" si="22"/>
        <v>107.57065</v>
      </c>
      <c r="L41" s="92">
        <f t="shared" si="23"/>
        <v>0</v>
      </c>
      <c r="N41" s="71" t="e">
        <f t="shared" si="20"/>
        <v>#DIV/0!</v>
      </c>
    </row>
    <row r="42" spans="1:14" s="78" customFormat="1" ht="12.75" customHeight="1" x14ac:dyDescent="0.25">
      <c r="A42" s="137"/>
      <c r="B42" s="139"/>
      <c r="C42" s="81"/>
      <c r="D42" s="82" t="s">
        <v>24</v>
      </c>
      <c r="E42" s="74">
        <f>SUM(E39:E41)</f>
        <v>0</v>
      </c>
      <c r="F42" s="75"/>
      <c r="G42" s="79"/>
      <c r="H42" s="83">
        <f>SUM(H39:H41)</f>
        <v>0</v>
      </c>
      <c r="I42" s="98"/>
      <c r="J42" s="99">
        <f>SUM(J39:J41)</f>
        <v>0</v>
      </c>
      <c r="K42" s="100"/>
      <c r="L42" s="101">
        <f>SUM(L39:L41)</f>
        <v>0</v>
      </c>
      <c r="N42" s="71" t="e">
        <f t="shared" si="20"/>
        <v>#DIV/0!</v>
      </c>
    </row>
    <row r="43" spans="1:14" s="78" customFormat="1" ht="15.75" customHeight="1" x14ac:dyDescent="0.25">
      <c r="A43" s="136"/>
      <c r="B43" s="139"/>
      <c r="C43" s="72" t="s">
        <v>17</v>
      </c>
      <c r="D43" s="84" t="s">
        <v>36</v>
      </c>
      <c r="E43" s="74">
        <v>0</v>
      </c>
      <c r="F43" s="85">
        <v>0.6</v>
      </c>
      <c r="G43" s="79" t="s">
        <v>13</v>
      </c>
      <c r="H43" s="80">
        <f>ROUND(E43/F43,0)</f>
        <v>0</v>
      </c>
      <c r="I43" s="89">
        <v>25</v>
      </c>
      <c r="J43" s="90">
        <f t="shared" ref="J43:J45" si="24">H43*I43</f>
        <v>0</v>
      </c>
      <c r="K43" s="91">
        <f t="shared" ref="K43:K45" si="25">I43*1.95583</f>
        <v>48.89575</v>
      </c>
      <c r="L43" s="92">
        <f t="shared" ref="L43:L45" si="26">H43*K43</f>
        <v>0</v>
      </c>
      <c r="N43" s="71" t="e">
        <f t="shared" si="20"/>
        <v>#DIV/0!</v>
      </c>
    </row>
    <row r="44" spans="1:14" s="78" customFormat="1" ht="15.75" customHeight="1" x14ac:dyDescent="0.25">
      <c r="A44" s="136"/>
      <c r="B44" s="139"/>
      <c r="C44" s="72" t="s">
        <v>39</v>
      </c>
      <c r="D44" s="84" t="s">
        <v>36</v>
      </c>
      <c r="E44" s="74">
        <v>0</v>
      </c>
      <c r="F44" s="85">
        <v>0.6</v>
      </c>
      <c r="G44" s="79" t="s">
        <v>13</v>
      </c>
      <c r="H44" s="80">
        <f>ROUND(E44/F44,0)</f>
        <v>0</v>
      </c>
      <c r="I44" s="89">
        <v>20</v>
      </c>
      <c r="J44" s="90">
        <f t="shared" si="24"/>
        <v>0</v>
      </c>
      <c r="K44" s="91">
        <f t="shared" si="25"/>
        <v>39.116599999999998</v>
      </c>
      <c r="L44" s="92">
        <f t="shared" si="26"/>
        <v>0</v>
      </c>
      <c r="N44" s="71" t="e">
        <f t="shared" si="20"/>
        <v>#DIV/0!</v>
      </c>
    </row>
    <row r="45" spans="1:14" s="78" customFormat="1" ht="15.75" customHeight="1" x14ac:dyDescent="0.25">
      <c r="A45" s="136"/>
      <c r="B45" s="139"/>
      <c r="C45" s="72" t="s">
        <v>38</v>
      </c>
      <c r="D45" s="84" t="s">
        <v>36</v>
      </c>
      <c r="E45" s="74">
        <v>0</v>
      </c>
      <c r="F45" s="85">
        <v>0.6</v>
      </c>
      <c r="G45" s="79" t="s">
        <v>13</v>
      </c>
      <c r="H45" s="80">
        <f>ROUND(E45/F45,0)</f>
        <v>0</v>
      </c>
      <c r="I45" s="89">
        <v>25</v>
      </c>
      <c r="J45" s="90">
        <f t="shared" si="24"/>
        <v>0</v>
      </c>
      <c r="K45" s="91">
        <f t="shared" si="25"/>
        <v>48.89575</v>
      </c>
      <c r="L45" s="92">
        <f t="shared" si="26"/>
        <v>0</v>
      </c>
      <c r="N45" s="71" t="e">
        <f t="shared" si="20"/>
        <v>#DIV/0!</v>
      </c>
    </row>
    <row r="46" spans="1:14" s="78" customFormat="1" ht="12.75" customHeight="1" x14ac:dyDescent="0.25">
      <c r="A46" s="137"/>
      <c r="B46" s="139"/>
      <c r="C46" s="81"/>
      <c r="D46" s="82" t="s">
        <v>24</v>
      </c>
      <c r="E46" s="74">
        <f>SUM(E43:E45)</f>
        <v>0</v>
      </c>
      <c r="F46" s="85"/>
      <c r="G46" s="79"/>
      <c r="H46" s="83">
        <f>SUM(H43:H45)</f>
        <v>0</v>
      </c>
      <c r="I46" s="98"/>
      <c r="J46" s="99">
        <f>SUM(J43:J45)</f>
        <v>0</v>
      </c>
      <c r="K46" s="100"/>
      <c r="L46" s="101">
        <f>SUM(L43:L45)</f>
        <v>0</v>
      </c>
      <c r="N46" s="71" t="e">
        <f t="shared" si="20"/>
        <v>#DIV/0!</v>
      </c>
    </row>
    <row r="47" spans="1:14" s="78" customFormat="1" ht="15.75" customHeight="1" x14ac:dyDescent="0.25">
      <c r="A47" s="136"/>
      <c r="B47" s="139"/>
      <c r="C47" s="72" t="s">
        <v>17</v>
      </c>
      <c r="D47" s="84" t="s">
        <v>14</v>
      </c>
      <c r="E47" s="74">
        <v>34</v>
      </c>
      <c r="F47" s="85">
        <v>0.6</v>
      </c>
      <c r="G47" s="79" t="s">
        <v>13</v>
      </c>
      <c r="H47" s="80">
        <f>ROUND(E47/F47,0)</f>
        <v>57</v>
      </c>
      <c r="I47" s="89">
        <v>23</v>
      </c>
      <c r="J47" s="90">
        <f t="shared" ref="J47:J49" si="27">H47*I47</f>
        <v>1311</v>
      </c>
      <c r="K47" s="91">
        <f t="shared" ref="K47:K49" si="28">I47*1.95583</f>
        <v>44.984090000000002</v>
      </c>
      <c r="L47" s="92">
        <f t="shared" ref="L47:L49" si="29">H47*K47</f>
        <v>2564.0931300000002</v>
      </c>
      <c r="N47" s="71">
        <f t="shared" si="20"/>
        <v>1.9558300000000002</v>
      </c>
    </row>
    <row r="48" spans="1:14" s="78" customFormat="1" ht="15.75" customHeight="1" x14ac:dyDescent="0.25">
      <c r="A48" s="136"/>
      <c r="B48" s="139"/>
      <c r="C48" s="72" t="s">
        <v>39</v>
      </c>
      <c r="D48" s="84" t="s">
        <v>14</v>
      </c>
      <c r="E48" s="74">
        <v>7</v>
      </c>
      <c r="F48" s="85">
        <v>0.6</v>
      </c>
      <c r="G48" s="79" t="s">
        <v>13</v>
      </c>
      <c r="H48" s="80">
        <f>ROUND(E48/F48,0)</f>
        <v>12</v>
      </c>
      <c r="I48" s="89">
        <v>17</v>
      </c>
      <c r="J48" s="90">
        <f t="shared" si="27"/>
        <v>204</v>
      </c>
      <c r="K48" s="91">
        <f t="shared" si="28"/>
        <v>33.249110000000002</v>
      </c>
      <c r="L48" s="92">
        <f t="shared" si="29"/>
        <v>398.98932000000002</v>
      </c>
      <c r="N48" s="71">
        <f t="shared" si="20"/>
        <v>1.9558300000000002</v>
      </c>
    </row>
    <row r="49" spans="1:14" s="78" customFormat="1" ht="15.75" customHeight="1" x14ac:dyDescent="0.25">
      <c r="A49" s="136"/>
      <c r="B49" s="139"/>
      <c r="C49" s="72" t="s">
        <v>38</v>
      </c>
      <c r="D49" s="84" t="s">
        <v>14</v>
      </c>
      <c r="E49" s="74">
        <v>3</v>
      </c>
      <c r="F49" s="85">
        <v>0.6</v>
      </c>
      <c r="G49" s="79" t="s">
        <v>13</v>
      </c>
      <c r="H49" s="80">
        <f>ROUND(E49/F49,0)</f>
        <v>5</v>
      </c>
      <c r="I49" s="89">
        <v>23</v>
      </c>
      <c r="J49" s="90">
        <f t="shared" si="27"/>
        <v>115</v>
      </c>
      <c r="K49" s="91">
        <f t="shared" si="28"/>
        <v>44.984090000000002</v>
      </c>
      <c r="L49" s="92">
        <f t="shared" si="29"/>
        <v>224.92045000000002</v>
      </c>
      <c r="N49" s="71">
        <f t="shared" si="20"/>
        <v>1.9558300000000002</v>
      </c>
    </row>
    <row r="50" spans="1:14" s="78" customFormat="1" ht="12.75" customHeight="1" x14ac:dyDescent="0.25">
      <c r="A50" s="137"/>
      <c r="B50" s="139"/>
      <c r="C50" s="81"/>
      <c r="D50" s="82" t="s">
        <v>24</v>
      </c>
      <c r="E50" s="74">
        <f>SUM(E47:E49)</f>
        <v>44</v>
      </c>
      <c r="F50" s="85"/>
      <c r="G50" s="79"/>
      <c r="H50" s="83">
        <f>SUM(H47:H49)</f>
        <v>74</v>
      </c>
      <c r="I50" s="98"/>
      <c r="J50" s="99">
        <f>SUM(J47:J49)</f>
        <v>1630</v>
      </c>
      <c r="K50" s="100"/>
      <c r="L50" s="101">
        <f>SUM(L47:L49)</f>
        <v>3188.0029000000004</v>
      </c>
      <c r="N50" s="71">
        <f t="shared" si="20"/>
        <v>1.9558300000000002</v>
      </c>
    </row>
    <row r="51" spans="1:14" s="78" customFormat="1" ht="15.75" customHeight="1" x14ac:dyDescent="0.25">
      <c r="A51" s="136"/>
      <c r="B51" s="139"/>
      <c r="C51" s="72" t="s">
        <v>17</v>
      </c>
      <c r="D51" s="84" t="s">
        <v>15</v>
      </c>
      <c r="E51" s="74">
        <v>17</v>
      </c>
      <c r="F51" s="85">
        <v>0.6</v>
      </c>
      <c r="G51" s="79" t="s">
        <v>13</v>
      </c>
      <c r="H51" s="80">
        <f>ROUND(E51/F51,0)</f>
        <v>28</v>
      </c>
      <c r="I51" s="89">
        <v>21</v>
      </c>
      <c r="J51" s="90">
        <f t="shared" ref="J51:J53" si="30">H51*I51</f>
        <v>588</v>
      </c>
      <c r="K51" s="91">
        <f t="shared" ref="K51:K53" si="31">I51*1.95583</f>
        <v>41.072429999999997</v>
      </c>
      <c r="L51" s="92">
        <f t="shared" ref="L51:L53" si="32">H51*K51</f>
        <v>1150.0280399999999</v>
      </c>
      <c r="N51" s="71">
        <f t="shared" si="20"/>
        <v>1.95583</v>
      </c>
    </row>
    <row r="52" spans="1:14" s="78" customFormat="1" ht="15.75" customHeight="1" x14ac:dyDescent="0.25">
      <c r="A52" s="136"/>
      <c r="B52" s="139"/>
      <c r="C52" s="72" t="s">
        <v>39</v>
      </c>
      <c r="D52" s="84" t="s">
        <v>15</v>
      </c>
      <c r="E52" s="74">
        <v>3</v>
      </c>
      <c r="F52" s="85">
        <v>0.6</v>
      </c>
      <c r="G52" s="79" t="s">
        <v>13</v>
      </c>
      <c r="H52" s="80">
        <f>ROUND(E52/F52,0)</f>
        <v>5</v>
      </c>
      <c r="I52" s="89">
        <v>14</v>
      </c>
      <c r="J52" s="90">
        <f t="shared" si="30"/>
        <v>70</v>
      </c>
      <c r="K52" s="91">
        <f t="shared" si="31"/>
        <v>27.381619999999998</v>
      </c>
      <c r="L52" s="92">
        <f t="shared" si="32"/>
        <v>136.90809999999999</v>
      </c>
      <c r="N52" s="71">
        <f t="shared" si="20"/>
        <v>1.95583</v>
      </c>
    </row>
    <row r="53" spans="1:14" s="78" customFormat="1" ht="15.75" customHeight="1" x14ac:dyDescent="0.25">
      <c r="A53" s="136"/>
      <c r="B53" s="139"/>
      <c r="C53" s="72" t="s">
        <v>38</v>
      </c>
      <c r="D53" s="84" t="s">
        <v>15</v>
      </c>
      <c r="E53" s="74">
        <v>1</v>
      </c>
      <c r="F53" s="85">
        <v>0.6</v>
      </c>
      <c r="G53" s="79" t="s">
        <v>13</v>
      </c>
      <c r="H53" s="80">
        <f>ROUND(E53/F53,0)</f>
        <v>2</v>
      </c>
      <c r="I53" s="89">
        <v>21</v>
      </c>
      <c r="J53" s="90">
        <f t="shared" si="30"/>
        <v>42</v>
      </c>
      <c r="K53" s="91">
        <f t="shared" si="31"/>
        <v>41.072429999999997</v>
      </c>
      <c r="L53" s="92">
        <f t="shared" si="32"/>
        <v>82.144859999999994</v>
      </c>
      <c r="N53" s="71">
        <f t="shared" si="20"/>
        <v>1.95583</v>
      </c>
    </row>
    <row r="54" spans="1:14" s="78" customFormat="1" ht="12.75" customHeight="1" x14ac:dyDescent="0.25">
      <c r="A54" s="137"/>
      <c r="B54" s="139"/>
      <c r="C54" s="81"/>
      <c r="D54" s="82" t="s">
        <v>24</v>
      </c>
      <c r="E54" s="74">
        <f>SUM(E51:E53)</f>
        <v>21</v>
      </c>
      <c r="F54" s="85"/>
      <c r="G54" s="79"/>
      <c r="H54" s="83">
        <f>SUM(H51:H53)</f>
        <v>35</v>
      </c>
      <c r="I54" s="98"/>
      <c r="J54" s="99">
        <f>SUM(J51:J53)</f>
        <v>700</v>
      </c>
      <c r="K54" s="100"/>
      <c r="L54" s="101">
        <f>SUM(L51:L53)</f>
        <v>1369.0809999999997</v>
      </c>
      <c r="N54" s="71">
        <f t="shared" si="20"/>
        <v>1.9558299999999995</v>
      </c>
    </row>
    <row r="55" spans="1:14" s="78" customFormat="1" ht="15.75" customHeight="1" x14ac:dyDescent="0.25">
      <c r="A55" s="136"/>
      <c r="B55" s="139"/>
      <c r="C55" s="72" t="s">
        <v>17</v>
      </c>
      <c r="D55" s="73" t="s">
        <v>37</v>
      </c>
      <c r="E55" s="74">
        <v>0</v>
      </c>
      <c r="F55" s="75"/>
      <c r="G55" s="79" t="s">
        <v>11</v>
      </c>
      <c r="H55" s="80">
        <f>E55</f>
        <v>0</v>
      </c>
      <c r="I55" s="89">
        <v>41</v>
      </c>
      <c r="J55" s="90">
        <f t="shared" ref="J55:J57" si="33">H55*I55</f>
        <v>0</v>
      </c>
      <c r="K55" s="91">
        <f t="shared" ref="K55:K57" si="34">I55*1.95583</f>
        <v>80.189030000000002</v>
      </c>
      <c r="L55" s="92">
        <f t="shared" ref="L55:L57" si="35">H55*K55</f>
        <v>0</v>
      </c>
      <c r="N55" s="71" t="e">
        <f t="shared" si="20"/>
        <v>#DIV/0!</v>
      </c>
    </row>
    <row r="56" spans="1:14" s="78" customFormat="1" ht="15.75" customHeight="1" x14ac:dyDescent="0.25">
      <c r="A56" s="136"/>
      <c r="B56" s="139"/>
      <c r="C56" s="72" t="s">
        <v>39</v>
      </c>
      <c r="D56" s="73" t="s">
        <v>37</v>
      </c>
      <c r="E56" s="74">
        <v>0</v>
      </c>
      <c r="F56" s="75"/>
      <c r="G56" s="79" t="s">
        <v>11</v>
      </c>
      <c r="H56" s="80">
        <f>E56</f>
        <v>0</v>
      </c>
      <c r="I56" s="89">
        <v>39</v>
      </c>
      <c r="J56" s="90">
        <f t="shared" si="33"/>
        <v>0</v>
      </c>
      <c r="K56" s="91">
        <f t="shared" si="34"/>
        <v>76.277370000000005</v>
      </c>
      <c r="L56" s="92">
        <f t="shared" si="35"/>
        <v>0</v>
      </c>
      <c r="N56" s="71" t="e">
        <f t="shared" si="20"/>
        <v>#DIV/0!</v>
      </c>
    </row>
    <row r="57" spans="1:14" s="78" customFormat="1" ht="15.75" customHeight="1" x14ac:dyDescent="0.25">
      <c r="A57" s="136"/>
      <c r="B57" s="139"/>
      <c r="C57" s="72" t="s">
        <v>38</v>
      </c>
      <c r="D57" s="73" t="s">
        <v>37</v>
      </c>
      <c r="E57" s="74">
        <v>0</v>
      </c>
      <c r="F57" s="75"/>
      <c r="G57" s="79" t="s">
        <v>11</v>
      </c>
      <c r="H57" s="80">
        <f>E57</f>
        <v>0</v>
      </c>
      <c r="I57" s="89">
        <v>43</v>
      </c>
      <c r="J57" s="90">
        <f t="shared" si="33"/>
        <v>0</v>
      </c>
      <c r="K57" s="91">
        <f t="shared" si="34"/>
        <v>84.10069</v>
      </c>
      <c r="L57" s="92">
        <f t="shared" si="35"/>
        <v>0</v>
      </c>
      <c r="N57" s="71" t="e">
        <f t="shared" si="20"/>
        <v>#DIV/0!</v>
      </c>
    </row>
    <row r="58" spans="1:14" s="78" customFormat="1" ht="12.75" customHeight="1" x14ac:dyDescent="0.25">
      <c r="A58" s="137"/>
      <c r="B58" s="139"/>
      <c r="C58" s="81"/>
      <c r="D58" s="82" t="s">
        <v>24</v>
      </c>
      <c r="E58" s="74">
        <f>SUM(E55:E57)</f>
        <v>0</v>
      </c>
      <c r="F58" s="75"/>
      <c r="G58" s="79"/>
      <c r="H58" s="83">
        <f>SUM(H55:H57)</f>
        <v>0</v>
      </c>
      <c r="I58" s="98"/>
      <c r="J58" s="99">
        <f>SUM(J55:J57)</f>
        <v>0</v>
      </c>
      <c r="K58" s="100"/>
      <c r="L58" s="101">
        <f>SUM(L55:L57)</f>
        <v>0</v>
      </c>
      <c r="N58" s="71" t="e">
        <f t="shared" si="20"/>
        <v>#DIV/0!</v>
      </c>
    </row>
    <row r="59" spans="1:14" s="78" customFormat="1" ht="15.75" customHeight="1" x14ac:dyDescent="0.25">
      <c r="A59" s="136"/>
      <c r="B59" s="139"/>
      <c r="C59" s="72" t="s">
        <v>17</v>
      </c>
      <c r="D59" s="84" t="s">
        <v>27</v>
      </c>
      <c r="E59" s="74">
        <v>147</v>
      </c>
      <c r="F59" s="85">
        <v>0.6</v>
      </c>
      <c r="G59" s="79" t="s">
        <v>13</v>
      </c>
      <c r="H59" s="80">
        <f>ROUND(E59/F59,0)</f>
        <v>245</v>
      </c>
      <c r="I59" s="89">
        <v>21</v>
      </c>
      <c r="J59" s="90">
        <f t="shared" ref="J59:J61" si="36">H59*I59</f>
        <v>5145</v>
      </c>
      <c r="K59" s="91">
        <f t="shared" ref="K59:K61" si="37">I59*1.95583</f>
        <v>41.072429999999997</v>
      </c>
      <c r="L59" s="92">
        <f t="shared" ref="L59:L61" si="38">H59*K59</f>
        <v>10062.745349999999</v>
      </c>
      <c r="N59" s="71">
        <f t="shared" si="20"/>
        <v>1.95583</v>
      </c>
    </row>
    <row r="60" spans="1:14" s="78" customFormat="1" ht="15.75" customHeight="1" x14ac:dyDescent="0.25">
      <c r="A60" s="136"/>
      <c r="B60" s="139"/>
      <c r="C60" s="72" t="s">
        <v>39</v>
      </c>
      <c r="D60" s="84" t="s">
        <v>27</v>
      </c>
      <c r="E60" s="74">
        <v>30</v>
      </c>
      <c r="F60" s="85">
        <v>0.6</v>
      </c>
      <c r="G60" s="79" t="s">
        <v>13</v>
      </c>
      <c r="H60" s="80">
        <f>ROUND(E60/F60,0)</f>
        <v>50</v>
      </c>
      <c r="I60" s="89">
        <v>14</v>
      </c>
      <c r="J60" s="90">
        <f t="shared" si="36"/>
        <v>700</v>
      </c>
      <c r="K60" s="91">
        <f t="shared" si="37"/>
        <v>27.381619999999998</v>
      </c>
      <c r="L60" s="92">
        <f t="shared" si="38"/>
        <v>1369.0809999999999</v>
      </c>
      <c r="N60" s="71">
        <f t="shared" si="20"/>
        <v>1.95583</v>
      </c>
    </row>
    <row r="61" spans="1:14" s="78" customFormat="1" ht="15.75" customHeight="1" x14ac:dyDescent="0.25">
      <c r="A61" s="136"/>
      <c r="B61" s="139"/>
      <c r="C61" s="72" t="s">
        <v>38</v>
      </c>
      <c r="D61" s="84" t="s">
        <v>27</v>
      </c>
      <c r="E61" s="74">
        <v>14</v>
      </c>
      <c r="F61" s="85">
        <v>0.6</v>
      </c>
      <c r="G61" s="79" t="s">
        <v>13</v>
      </c>
      <c r="H61" s="80">
        <f>ROUND(E61/F61,0)</f>
        <v>23</v>
      </c>
      <c r="I61" s="89">
        <v>21</v>
      </c>
      <c r="J61" s="90">
        <f t="shared" si="36"/>
        <v>483</v>
      </c>
      <c r="K61" s="91">
        <f t="shared" si="37"/>
        <v>41.072429999999997</v>
      </c>
      <c r="L61" s="92">
        <f t="shared" si="38"/>
        <v>944.66588999999999</v>
      </c>
      <c r="N61" s="71">
        <f t="shared" si="20"/>
        <v>1.95583</v>
      </c>
    </row>
    <row r="62" spans="1:14" s="78" customFormat="1" ht="12.75" customHeight="1" x14ac:dyDescent="0.25">
      <c r="A62" s="137"/>
      <c r="B62" s="139"/>
      <c r="C62" s="81"/>
      <c r="D62" s="82" t="s">
        <v>24</v>
      </c>
      <c r="E62" s="74">
        <f>SUM(E59:E61)</f>
        <v>191</v>
      </c>
      <c r="F62" s="85"/>
      <c r="G62" s="79"/>
      <c r="H62" s="83">
        <f>SUM(H59:H61)</f>
        <v>318</v>
      </c>
      <c r="I62" s="98"/>
      <c r="J62" s="99">
        <f>SUM(J59:J61)</f>
        <v>6328</v>
      </c>
      <c r="K62" s="100"/>
      <c r="L62" s="101">
        <f>SUM(L59:L61)</f>
        <v>12376.49224</v>
      </c>
      <c r="N62" s="71">
        <f t="shared" si="20"/>
        <v>1.95583</v>
      </c>
    </row>
    <row r="63" spans="1:14" s="78" customFormat="1" ht="15.75" customHeight="1" x14ac:dyDescent="0.25">
      <c r="A63" s="136"/>
      <c r="B63" s="139"/>
      <c r="C63" s="72" t="s">
        <v>17</v>
      </c>
      <c r="D63" s="84" t="s">
        <v>16</v>
      </c>
      <c r="E63" s="74">
        <v>150</v>
      </c>
      <c r="F63" s="85">
        <v>0.55000000000000004</v>
      </c>
      <c r="G63" s="79" t="s">
        <v>13</v>
      </c>
      <c r="H63" s="80">
        <f>ROUND(E63/F63,0)</f>
        <v>273</v>
      </c>
      <c r="I63" s="89">
        <v>21</v>
      </c>
      <c r="J63" s="90">
        <f t="shared" ref="J63:J65" si="39">H63*I63</f>
        <v>5733</v>
      </c>
      <c r="K63" s="91">
        <f t="shared" ref="K63:K65" si="40">I63*1.95583</f>
        <v>41.072429999999997</v>
      </c>
      <c r="L63" s="92">
        <f t="shared" ref="L63:L65" si="41">H63*K63</f>
        <v>11212.773389999998</v>
      </c>
      <c r="N63" s="71">
        <f t="shared" si="20"/>
        <v>1.9558299999999997</v>
      </c>
    </row>
    <row r="64" spans="1:14" s="78" customFormat="1" ht="15.75" customHeight="1" x14ac:dyDescent="0.25">
      <c r="A64" s="136"/>
      <c r="B64" s="139"/>
      <c r="C64" s="72" t="s">
        <v>39</v>
      </c>
      <c r="D64" s="84" t="s">
        <v>16</v>
      </c>
      <c r="E64" s="74">
        <v>33</v>
      </c>
      <c r="F64" s="85">
        <v>0.55000000000000004</v>
      </c>
      <c r="G64" s="79" t="s">
        <v>13</v>
      </c>
      <c r="H64" s="80">
        <f>ROUND(E64/F64,0)</f>
        <v>60</v>
      </c>
      <c r="I64" s="89">
        <v>14</v>
      </c>
      <c r="J64" s="90">
        <f t="shared" si="39"/>
        <v>840</v>
      </c>
      <c r="K64" s="91">
        <f t="shared" si="40"/>
        <v>27.381619999999998</v>
      </c>
      <c r="L64" s="92">
        <f t="shared" si="41"/>
        <v>1642.8971999999999</v>
      </c>
      <c r="N64" s="71">
        <f t="shared" si="20"/>
        <v>1.95583</v>
      </c>
    </row>
    <row r="65" spans="1:14" s="78" customFormat="1" ht="15.75" customHeight="1" x14ac:dyDescent="0.25">
      <c r="A65" s="136"/>
      <c r="B65" s="139"/>
      <c r="C65" s="72" t="s">
        <v>38</v>
      </c>
      <c r="D65" s="84" t="s">
        <v>16</v>
      </c>
      <c r="E65" s="74">
        <v>14</v>
      </c>
      <c r="F65" s="85">
        <v>0.55000000000000004</v>
      </c>
      <c r="G65" s="79" t="s">
        <v>13</v>
      </c>
      <c r="H65" s="80">
        <f>ROUND(E65/F65,0)</f>
        <v>25</v>
      </c>
      <c r="I65" s="89">
        <v>21</v>
      </c>
      <c r="J65" s="90">
        <f t="shared" si="39"/>
        <v>525</v>
      </c>
      <c r="K65" s="91">
        <f t="shared" si="40"/>
        <v>41.072429999999997</v>
      </c>
      <c r="L65" s="92">
        <f t="shared" si="41"/>
        <v>1026.8107499999999</v>
      </c>
      <c r="N65" s="71">
        <f t="shared" si="20"/>
        <v>1.9558299999999997</v>
      </c>
    </row>
    <row r="66" spans="1:14" s="78" customFormat="1" ht="12.75" customHeight="1" x14ac:dyDescent="0.25">
      <c r="A66" s="137"/>
      <c r="B66" s="139"/>
      <c r="C66" s="81"/>
      <c r="D66" s="82" t="s">
        <v>24</v>
      </c>
      <c r="E66" s="74">
        <f>SUM(E63:E65)</f>
        <v>197</v>
      </c>
      <c r="F66" s="75"/>
      <c r="G66" s="79"/>
      <c r="H66" s="83">
        <f>SUM(H63:H65)</f>
        <v>358</v>
      </c>
      <c r="I66" s="98"/>
      <c r="J66" s="99">
        <f>SUM(J63:J65)</f>
        <v>7098</v>
      </c>
      <c r="K66" s="100"/>
      <c r="L66" s="101">
        <f>SUM(L63:L65)</f>
        <v>13882.481339999998</v>
      </c>
      <c r="N66" s="71">
        <f t="shared" si="20"/>
        <v>1.9558299999999997</v>
      </c>
    </row>
    <row r="67" spans="1:14" s="78" customFormat="1" ht="13.5" customHeight="1" x14ac:dyDescent="0.3">
      <c r="A67" s="136"/>
      <c r="B67" s="139"/>
      <c r="C67" s="143" t="s">
        <v>55</v>
      </c>
      <c r="D67" s="144"/>
      <c r="E67" s="86">
        <f>SUM(E66,E50,E38,E62,,E54,E42,E58,E46)</f>
        <v>453</v>
      </c>
      <c r="F67" s="87"/>
      <c r="G67" s="88"/>
      <c r="H67" s="63"/>
      <c r="I67" s="98"/>
      <c r="J67" s="102">
        <f>SUM(J66,J50,J38,J62,,J54,J42,J58,J46)</f>
        <v>15756</v>
      </c>
      <c r="K67" s="100"/>
      <c r="L67" s="103">
        <f>SUM(L66,L50,L38,L62,,L54,L42,L58,L46)</f>
        <v>30816.057479999996</v>
      </c>
      <c r="N67" s="71">
        <f t="shared" si="20"/>
        <v>1.9558299999999997</v>
      </c>
    </row>
    <row r="68" spans="1:14" s="78" customFormat="1" ht="15.75" customHeight="1" x14ac:dyDescent="0.25">
      <c r="A68" s="136"/>
      <c r="B68" s="139" t="s">
        <v>56</v>
      </c>
      <c r="C68" s="72" t="s">
        <v>17</v>
      </c>
      <c r="D68" s="73" t="s">
        <v>10</v>
      </c>
      <c r="E68" s="74">
        <v>0</v>
      </c>
      <c r="F68" s="75"/>
      <c r="G68" s="76" t="s">
        <v>11</v>
      </c>
      <c r="H68" s="77">
        <f>E68</f>
        <v>0</v>
      </c>
      <c r="I68" s="89">
        <v>46</v>
      </c>
      <c r="J68" s="90">
        <f t="shared" ref="J68:J70" si="42">H68*I68</f>
        <v>0</v>
      </c>
      <c r="K68" s="91">
        <f t="shared" ref="K68:K70" si="43">I68*1.95583</f>
        <v>89.968180000000004</v>
      </c>
      <c r="L68" s="92">
        <f t="shared" ref="L68:L70" si="44">H68*K68</f>
        <v>0</v>
      </c>
      <c r="N68" s="71" t="e">
        <f t="shared" si="20"/>
        <v>#DIV/0!</v>
      </c>
    </row>
    <row r="69" spans="1:14" s="78" customFormat="1" ht="15.75" customHeight="1" x14ac:dyDescent="0.25">
      <c r="A69" s="136"/>
      <c r="B69" s="139"/>
      <c r="C69" s="72" t="s">
        <v>39</v>
      </c>
      <c r="D69" s="73" t="s">
        <v>10</v>
      </c>
      <c r="E69" s="74">
        <v>0</v>
      </c>
      <c r="F69" s="75"/>
      <c r="G69" s="79" t="s">
        <v>11</v>
      </c>
      <c r="H69" s="80">
        <f>E69</f>
        <v>0</v>
      </c>
      <c r="I69" s="89">
        <v>48</v>
      </c>
      <c r="J69" s="90">
        <f t="shared" si="42"/>
        <v>0</v>
      </c>
      <c r="K69" s="91">
        <f t="shared" si="43"/>
        <v>93.879840000000002</v>
      </c>
      <c r="L69" s="92">
        <f t="shared" si="44"/>
        <v>0</v>
      </c>
      <c r="N69" s="71" t="e">
        <f t="shared" si="20"/>
        <v>#DIV/0!</v>
      </c>
    </row>
    <row r="70" spans="1:14" s="78" customFormat="1" ht="15.75" customHeight="1" x14ac:dyDescent="0.25">
      <c r="A70" s="136"/>
      <c r="B70" s="139"/>
      <c r="C70" s="72" t="s">
        <v>25</v>
      </c>
      <c r="D70" s="73" t="s">
        <v>10</v>
      </c>
      <c r="E70" s="74">
        <v>0</v>
      </c>
      <c r="F70" s="75"/>
      <c r="G70" s="79" t="s">
        <v>11</v>
      </c>
      <c r="H70" s="80">
        <f>E70</f>
        <v>0</v>
      </c>
      <c r="I70" s="89">
        <v>48</v>
      </c>
      <c r="J70" s="90">
        <f t="shared" si="42"/>
        <v>0</v>
      </c>
      <c r="K70" s="91">
        <f t="shared" si="43"/>
        <v>93.879840000000002</v>
      </c>
      <c r="L70" s="92">
        <f t="shared" si="44"/>
        <v>0</v>
      </c>
      <c r="N70" s="71" t="e">
        <f t="shared" si="20"/>
        <v>#DIV/0!</v>
      </c>
    </row>
    <row r="71" spans="1:14" s="78" customFormat="1" ht="12.75" customHeight="1" x14ac:dyDescent="0.25">
      <c r="A71" s="137"/>
      <c r="B71" s="139"/>
      <c r="C71" s="81"/>
      <c r="D71" s="82" t="s">
        <v>24</v>
      </c>
      <c r="E71" s="74">
        <f>SUM(E68:E70)</f>
        <v>0</v>
      </c>
      <c r="F71" s="75"/>
      <c r="G71" s="79"/>
      <c r="H71" s="83">
        <f>SUM(H68:H70)</f>
        <v>0</v>
      </c>
      <c r="I71" s="98"/>
      <c r="J71" s="99">
        <f>SUM(J68:J70)</f>
        <v>0</v>
      </c>
      <c r="K71" s="100"/>
      <c r="L71" s="101">
        <f>SUM(L68:L70)</f>
        <v>0</v>
      </c>
      <c r="N71" s="71" t="e">
        <f t="shared" si="20"/>
        <v>#DIV/0!</v>
      </c>
    </row>
    <row r="72" spans="1:14" s="78" customFormat="1" ht="15.75" customHeight="1" x14ac:dyDescent="0.25">
      <c r="A72" s="136"/>
      <c r="B72" s="139"/>
      <c r="C72" s="72" t="s">
        <v>17</v>
      </c>
      <c r="D72" s="73" t="s">
        <v>12</v>
      </c>
      <c r="E72" s="74">
        <v>0</v>
      </c>
      <c r="F72" s="75"/>
      <c r="G72" s="79" t="s">
        <v>11</v>
      </c>
      <c r="H72" s="80">
        <f>E72</f>
        <v>0</v>
      </c>
      <c r="I72" s="89">
        <v>43</v>
      </c>
      <c r="J72" s="90">
        <f t="shared" ref="J72:J74" si="45">H72*I72</f>
        <v>0</v>
      </c>
      <c r="K72" s="91">
        <f>I72*1.95583</f>
        <v>84.10069</v>
      </c>
      <c r="L72" s="92">
        <f>H72*K72</f>
        <v>0</v>
      </c>
      <c r="N72" s="71" t="e">
        <f t="shared" si="20"/>
        <v>#DIV/0!</v>
      </c>
    </row>
    <row r="73" spans="1:14" s="78" customFormat="1" ht="15.75" customHeight="1" x14ac:dyDescent="0.25">
      <c r="A73" s="136"/>
      <c r="B73" s="139"/>
      <c r="C73" s="72" t="s">
        <v>39</v>
      </c>
      <c r="D73" s="73" t="s">
        <v>12</v>
      </c>
      <c r="E73" s="74">
        <v>0</v>
      </c>
      <c r="F73" s="75"/>
      <c r="G73" s="79" t="s">
        <v>11</v>
      </c>
      <c r="H73" s="80">
        <f>E73</f>
        <v>0</v>
      </c>
      <c r="I73" s="89">
        <v>43</v>
      </c>
      <c r="J73" s="90">
        <f t="shared" si="45"/>
        <v>0</v>
      </c>
      <c r="K73" s="91">
        <f t="shared" ref="K73:K74" si="46">I73*1.95583</f>
        <v>84.10069</v>
      </c>
      <c r="L73" s="92">
        <f t="shared" ref="L73:L74" si="47">H73*K73</f>
        <v>0</v>
      </c>
      <c r="N73" s="71" t="e">
        <f t="shared" si="20"/>
        <v>#DIV/0!</v>
      </c>
    </row>
    <row r="74" spans="1:14" s="78" customFormat="1" ht="15.75" customHeight="1" x14ac:dyDescent="0.25">
      <c r="A74" s="136"/>
      <c r="B74" s="139"/>
      <c r="C74" s="72" t="s">
        <v>25</v>
      </c>
      <c r="D74" s="73" t="s">
        <v>12</v>
      </c>
      <c r="E74" s="74">
        <v>0</v>
      </c>
      <c r="F74" s="75"/>
      <c r="G74" s="79" t="s">
        <v>11</v>
      </c>
      <c r="H74" s="80">
        <f>E74</f>
        <v>0</v>
      </c>
      <c r="I74" s="89">
        <v>43</v>
      </c>
      <c r="J74" s="90">
        <f t="shared" si="45"/>
        <v>0</v>
      </c>
      <c r="K74" s="91">
        <f t="shared" si="46"/>
        <v>84.10069</v>
      </c>
      <c r="L74" s="92">
        <f t="shared" si="47"/>
        <v>0</v>
      </c>
      <c r="N74" s="71" t="e">
        <f t="shared" si="20"/>
        <v>#DIV/0!</v>
      </c>
    </row>
    <row r="75" spans="1:14" s="78" customFormat="1" ht="12.75" customHeight="1" x14ac:dyDescent="0.25">
      <c r="A75" s="137"/>
      <c r="B75" s="139"/>
      <c r="C75" s="81"/>
      <c r="D75" s="82" t="s">
        <v>24</v>
      </c>
      <c r="E75" s="74">
        <f>SUM(E72:E74)</f>
        <v>0</v>
      </c>
      <c r="F75" s="75"/>
      <c r="G75" s="79"/>
      <c r="H75" s="83">
        <f>SUM(H72:H74)</f>
        <v>0</v>
      </c>
      <c r="I75" s="98"/>
      <c r="J75" s="99">
        <f>SUM(J72:J74)</f>
        <v>0</v>
      </c>
      <c r="K75" s="100"/>
      <c r="L75" s="101">
        <f>SUM(L72:L74)</f>
        <v>0</v>
      </c>
      <c r="N75" s="71" t="e">
        <f t="shared" si="20"/>
        <v>#DIV/0!</v>
      </c>
    </row>
    <row r="76" spans="1:14" s="78" customFormat="1" ht="15.75" customHeight="1" x14ac:dyDescent="0.25">
      <c r="A76" s="136"/>
      <c r="B76" s="139"/>
      <c r="C76" s="72" t="s">
        <v>17</v>
      </c>
      <c r="D76" s="84" t="s">
        <v>36</v>
      </c>
      <c r="E76" s="74">
        <v>0</v>
      </c>
      <c r="F76" s="85">
        <v>0.6</v>
      </c>
      <c r="G76" s="79" t="s">
        <v>13</v>
      </c>
      <c r="H76" s="80">
        <f>ROUND(E76/F76,0)</f>
        <v>0</v>
      </c>
      <c r="I76" s="89">
        <v>25</v>
      </c>
      <c r="J76" s="90">
        <f t="shared" ref="J76:J78" si="48">H76*I76</f>
        <v>0</v>
      </c>
      <c r="K76" s="91">
        <f t="shared" ref="K76:K78" si="49">I76*1.95583</f>
        <v>48.89575</v>
      </c>
      <c r="L76" s="92">
        <f t="shared" ref="L76:L78" si="50">H76*K76</f>
        <v>0</v>
      </c>
      <c r="N76" s="71" t="e">
        <f t="shared" si="20"/>
        <v>#DIV/0!</v>
      </c>
    </row>
    <row r="77" spans="1:14" s="78" customFormat="1" ht="15.75" customHeight="1" x14ac:dyDescent="0.25">
      <c r="A77" s="136"/>
      <c r="B77" s="139"/>
      <c r="C77" s="72" t="s">
        <v>39</v>
      </c>
      <c r="D77" s="84" t="s">
        <v>36</v>
      </c>
      <c r="E77" s="74">
        <v>0</v>
      </c>
      <c r="F77" s="85">
        <v>0.6</v>
      </c>
      <c r="G77" s="79" t="s">
        <v>13</v>
      </c>
      <c r="H77" s="80">
        <f>ROUND(E77/F77,0)</f>
        <v>0</v>
      </c>
      <c r="I77" s="89">
        <v>20</v>
      </c>
      <c r="J77" s="90">
        <f t="shared" si="48"/>
        <v>0</v>
      </c>
      <c r="K77" s="91">
        <f t="shared" si="49"/>
        <v>39.116599999999998</v>
      </c>
      <c r="L77" s="92">
        <f t="shared" si="50"/>
        <v>0</v>
      </c>
      <c r="N77" s="71" t="e">
        <f t="shared" si="20"/>
        <v>#DIV/0!</v>
      </c>
    </row>
    <row r="78" spans="1:14" s="78" customFormat="1" ht="15.75" customHeight="1" x14ac:dyDescent="0.25">
      <c r="A78" s="136"/>
      <c r="B78" s="139"/>
      <c r="C78" s="72" t="s">
        <v>25</v>
      </c>
      <c r="D78" s="84" t="s">
        <v>36</v>
      </c>
      <c r="E78" s="74">
        <v>0</v>
      </c>
      <c r="F78" s="85">
        <v>0.6</v>
      </c>
      <c r="G78" s="79" t="s">
        <v>13</v>
      </c>
      <c r="H78" s="80">
        <f>ROUND(E78/F78,0)</f>
        <v>0</v>
      </c>
      <c r="I78" s="89">
        <v>25</v>
      </c>
      <c r="J78" s="90">
        <f t="shared" si="48"/>
        <v>0</v>
      </c>
      <c r="K78" s="91">
        <f t="shared" si="49"/>
        <v>48.89575</v>
      </c>
      <c r="L78" s="92">
        <f t="shared" si="50"/>
        <v>0</v>
      </c>
      <c r="N78" s="71" t="e">
        <f t="shared" si="20"/>
        <v>#DIV/0!</v>
      </c>
    </row>
    <row r="79" spans="1:14" s="78" customFormat="1" ht="12.75" customHeight="1" x14ac:dyDescent="0.25">
      <c r="A79" s="137"/>
      <c r="B79" s="139"/>
      <c r="C79" s="81"/>
      <c r="D79" s="82" t="s">
        <v>24</v>
      </c>
      <c r="E79" s="74">
        <f>SUM(E76:E78)</f>
        <v>0</v>
      </c>
      <c r="F79" s="85"/>
      <c r="G79" s="79"/>
      <c r="H79" s="83">
        <f>SUM(H76:H78)</f>
        <v>0</v>
      </c>
      <c r="I79" s="98"/>
      <c r="J79" s="99">
        <f>SUM(J76:J78)</f>
        <v>0</v>
      </c>
      <c r="K79" s="100"/>
      <c r="L79" s="101">
        <f>SUM(L76:L78)</f>
        <v>0</v>
      </c>
      <c r="N79" s="71" t="e">
        <f t="shared" si="20"/>
        <v>#DIV/0!</v>
      </c>
    </row>
    <row r="80" spans="1:14" s="78" customFormat="1" ht="15.75" customHeight="1" x14ac:dyDescent="0.25">
      <c r="A80" s="136"/>
      <c r="B80" s="139"/>
      <c r="C80" s="72" t="s">
        <v>17</v>
      </c>
      <c r="D80" s="84" t="s">
        <v>14</v>
      </c>
      <c r="E80" s="74">
        <v>32</v>
      </c>
      <c r="F80" s="85">
        <v>0.6</v>
      </c>
      <c r="G80" s="79" t="s">
        <v>13</v>
      </c>
      <c r="H80" s="80">
        <f>ROUND(E80/F80,0)</f>
        <v>53</v>
      </c>
      <c r="I80" s="89">
        <v>23</v>
      </c>
      <c r="J80" s="90">
        <f t="shared" ref="J80:J82" si="51">H80*I80</f>
        <v>1219</v>
      </c>
      <c r="K80" s="91">
        <f t="shared" ref="K80:K82" si="52">I80*1.95583</f>
        <v>44.984090000000002</v>
      </c>
      <c r="L80" s="92">
        <f t="shared" ref="L80:L82" si="53">H80*K80</f>
        <v>2384.1567700000001</v>
      </c>
      <c r="N80" s="71">
        <f t="shared" si="20"/>
        <v>1.95583</v>
      </c>
    </row>
    <row r="81" spans="1:14" s="78" customFormat="1" ht="15.75" customHeight="1" x14ac:dyDescent="0.25">
      <c r="A81" s="136"/>
      <c r="B81" s="139"/>
      <c r="C81" s="72" t="s">
        <v>39</v>
      </c>
      <c r="D81" s="84" t="s">
        <v>14</v>
      </c>
      <c r="E81" s="74">
        <v>6</v>
      </c>
      <c r="F81" s="85">
        <v>0.6</v>
      </c>
      <c r="G81" s="79" t="s">
        <v>13</v>
      </c>
      <c r="H81" s="80">
        <f>ROUND(E81/F81,0)</f>
        <v>10</v>
      </c>
      <c r="I81" s="89">
        <v>17</v>
      </c>
      <c r="J81" s="90">
        <f t="shared" si="51"/>
        <v>170</v>
      </c>
      <c r="K81" s="91">
        <f t="shared" si="52"/>
        <v>33.249110000000002</v>
      </c>
      <c r="L81" s="92">
        <f t="shared" si="53"/>
        <v>332.49110000000002</v>
      </c>
      <c r="N81" s="71">
        <f t="shared" si="20"/>
        <v>1.9558300000000002</v>
      </c>
    </row>
    <row r="82" spans="1:14" s="78" customFormat="1" ht="15.75" customHeight="1" x14ac:dyDescent="0.25">
      <c r="A82" s="136"/>
      <c r="B82" s="139"/>
      <c r="C82" s="72" t="s">
        <v>25</v>
      </c>
      <c r="D82" s="84" t="s">
        <v>14</v>
      </c>
      <c r="E82" s="74">
        <v>2</v>
      </c>
      <c r="F82" s="85">
        <v>0.6</v>
      </c>
      <c r="G82" s="79" t="s">
        <v>13</v>
      </c>
      <c r="H82" s="80">
        <f>ROUND(E82/F82,0)</f>
        <v>3</v>
      </c>
      <c r="I82" s="89">
        <v>23</v>
      </c>
      <c r="J82" s="90">
        <f t="shared" si="51"/>
        <v>69</v>
      </c>
      <c r="K82" s="91">
        <f t="shared" si="52"/>
        <v>44.984090000000002</v>
      </c>
      <c r="L82" s="92">
        <f t="shared" si="53"/>
        <v>134.95227</v>
      </c>
      <c r="N82" s="71">
        <f t="shared" si="20"/>
        <v>1.95583</v>
      </c>
    </row>
    <row r="83" spans="1:14" s="78" customFormat="1" ht="12.75" customHeight="1" x14ac:dyDescent="0.25">
      <c r="A83" s="137"/>
      <c r="B83" s="139"/>
      <c r="C83" s="81"/>
      <c r="D83" s="82" t="s">
        <v>24</v>
      </c>
      <c r="E83" s="74">
        <f>SUM(E80:E82)</f>
        <v>40</v>
      </c>
      <c r="F83" s="85"/>
      <c r="G83" s="79"/>
      <c r="H83" s="83">
        <f>SUM(H80:H82)</f>
        <v>66</v>
      </c>
      <c r="I83" s="98"/>
      <c r="J83" s="99">
        <f>SUM(J80:J82)</f>
        <v>1458</v>
      </c>
      <c r="K83" s="100"/>
      <c r="L83" s="101">
        <f>SUM(L80:L82)</f>
        <v>2851.6001400000005</v>
      </c>
      <c r="N83" s="71">
        <f t="shared" si="20"/>
        <v>1.9558300000000004</v>
      </c>
    </row>
    <row r="84" spans="1:14" s="78" customFormat="1" ht="15.75" customHeight="1" x14ac:dyDescent="0.25">
      <c r="A84" s="136"/>
      <c r="B84" s="139"/>
      <c r="C84" s="72" t="s">
        <v>17</v>
      </c>
      <c r="D84" s="84" t="s">
        <v>15</v>
      </c>
      <c r="E84" s="74">
        <v>16</v>
      </c>
      <c r="F84" s="85">
        <v>0.6</v>
      </c>
      <c r="G84" s="79" t="s">
        <v>13</v>
      </c>
      <c r="H84" s="80">
        <f>ROUND(E84/F84,0)</f>
        <v>27</v>
      </c>
      <c r="I84" s="89">
        <v>21</v>
      </c>
      <c r="J84" s="90">
        <f t="shared" ref="J84:J86" si="54">H84*I84</f>
        <v>567</v>
      </c>
      <c r="K84" s="91">
        <f t="shared" ref="K84:K86" si="55">I84*1.95583</f>
        <v>41.072429999999997</v>
      </c>
      <c r="L84" s="92">
        <f t="shared" ref="L84:L86" si="56">H84*K84</f>
        <v>1108.95561</v>
      </c>
      <c r="N84" s="71">
        <f t="shared" si="20"/>
        <v>1.95583</v>
      </c>
    </row>
    <row r="85" spans="1:14" s="78" customFormat="1" ht="15.75" customHeight="1" x14ac:dyDescent="0.25">
      <c r="A85" s="136"/>
      <c r="B85" s="139"/>
      <c r="C85" s="72" t="s">
        <v>39</v>
      </c>
      <c r="D85" s="84" t="s">
        <v>15</v>
      </c>
      <c r="E85" s="74">
        <v>3</v>
      </c>
      <c r="F85" s="85">
        <v>0.6</v>
      </c>
      <c r="G85" s="79" t="s">
        <v>13</v>
      </c>
      <c r="H85" s="80">
        <f>ROUND(E85/F85,0)</f>
        <v>5</v>
      </c>
      <c r="I85" s="89">
        <v>14</v>
      </c>
      <c r="J85" s="90">
        <f t="shared" si="54"/>
        <v>70</v>
      </c>
      <c r="K85" s="91">
        <f t="shared" si="55"/>
        <v>27.381619999999998</v>
      </c>
      <c r="L85" s="92">
        <f t="shared" si="56"/>
        <v>136.90809999999999</v>
      </c>
      <c r="N85" s="71">
        <f t="shared" si="20"/>
        <v>1.95583</v>
      </c>
    </row>
    <row r="86" spans="1:14" s="78" customFormat="1" ht="15.75" customHeight="1" x14ac:dyDescent="0.25">
      <c r="A86" s="136"/>
      <c r="B86" s="139"/>
      <c r="C86" s="72" t="s">
        <v>25</v>
      </c>
      <c r="D86" s="84" t="s">
        <v>15</v>
      </c>
      <c r="E86" s="74">
        <v>1</v>
      </c>
      <c r="F86" s="85">
        <v>0.6</v>
      </c>
      <c r="G86" s="79" t="s">
        <v>13</v>
      </c>
      <c r="H86" s="80">
        <f>ROUND(E86/F86,0)</f>
        <v>2</v>
      </c>
      <c r="I86" s="89">
        <v>21</v>
      </c>
      <c r="J86" s="90">
        <f t="shared" si="54"/>
        <v>42</v>
      </c>
      <c r="K86" s="91">
        <f t="shared" si="55"/>
        <v>41.072429999999997</v>
      </c>
      <c r="L86" s="92">
        <f t="shared" si="56"/>
        <v>82.144859999999994</v>
      </c>
      <c r="N86" s="71">
        <f t="shared" si="20"/>
        <v>1.95583</v>
      </c>
    </row>
    <row r="87" spans="1:14" s="78" customFormat="1" ht="12.75" customHeight="1" x14ac:dyDescent="0.25">
      <c r="A87" s="137"/>
      <c r="B87" s="139"/>
      <c r="C87" s="81"/>
      <c r="D87" s="82" t="s">
        <v>24</v>
      </c>
      <c r="E87" s="74">
        <f>SUM(E84:E86)</f>
        <v>20</v>
      </c>
      <c r="F87" s="85"/>
      <c r="G87" s="79"/>
      <c r="H87" s="83">
        <f>SUM(H84:H86)</f>
        <v>34</v>
      </c>
      <c r="I87" s="98"/>
      <c r="J87" s="99">
        <f>SUM(J84:J86)</f>
        <v>679</v>
      </c>
      <c r="K87" s="100"/>
      <c r="L87" s="101">
        <f>SUM(L84:L86)</f>
        <v>1328.00857</v>
      </c>
      <c r="N87" s="71">
        <f t="shared" si="20"/>
        <v>1.95583</v>
      </c>
    </row>
    <row r="88" spans="1:14" s="78" customFormat="1" ht="15.75" customHeight="1" x14ac:dyDescent="0.25">
      <c r="A88" s="136"/>
      <c r="B88" s="139"/>
      <c r="C88" s="72" t="s">
        <v>17</v>
      </c>
      <c r="D88" s="73" t="s">
        <v>37</v>
      </c>
      <c r="E88" s="74">
        <v>0</v>
      </c>
      <c r="F88" s="75"/>
      <c r="G88" s="79" t="s">
        <v>11</v>
      </c>
      <c r="H88" s="80">
        <f>E88</f>
        <v>0</v>
      </c>
      <c r="I88" s="89">
        <v>41</v>
      </c>
      <c r="J88" s="90">
        <f t="shared" ref="J88:J90" si="57">H88*I88</f>
        <v>0</v>
      </c>
      <c r="K88" s="91">
        <f t="shared" ref="K88:K90" si="58">I88*1.95583</f>
        <v>80.189030000000002</v>
      </c>
      <c r="L88" s="92">
        <f t="shared" ref="L88:L90" si="59">H88*K88</f>
        <v>0</v>
      </c>
      <c r="N88" s="71" t="e">
        <f t="shared" si="20"/>
        <v>#DIV/0!</v>
      </c>
    </row>
    <row r="89" spans="1:14" s="78" customFormat="1" ht="15.75" customHeight="1" x14ac:dyDescent="0.25">
      <c r="A89" s="136"/>
      <c r="B89" s="139"/>
      <c r="C89" s="72" t="s">
        <v>39</v>
      </c>
      <c r="D89" s="73" t="s">
        <v>37</v>
      </c>
      <c r="E89" s="74">
        <v>0</v>
      </c>
      <c r="F89" s="75"/>
      <c r="G89" s="79" t="s">
        <v>11</v>
      </c>
      <c r="H89" s="80">
        <f>E89</f>
        <v>0</v>
      </c>
      <c r="I89" s="89">
        <v>39</v>
      </c>
      <c r="J89" s="90">
        <f t="shared" si="57"/>
        <v>0</v>
      </c>
      <c r="K89" s="91">
        <f t="shared" si="58"/>
        <v>76.277370000000005</v>
      </c>
      <c r="L89" s="92">
        <f t="shared" si="59"/>
        <v>0</v>
      </c>
      <c r="N89" s="71" t="e">
        <f t="shared" si="20"/>
        <v>#DIV/0!</v>
      </c>
    </row>
    <row r="90" spans="1:14" s="78" customFormat="1" ht="15.75" customHeight="1" x14ac:dyDescent="0.25">
      <c r="A90" s="136"/>
      <c r="B90" s="139"/>
      <c r="C90" s="72" t="s">
        <v>25</v>
      </c>
      <c r="D90" s="73" t="s">
        <v>37</v>
      </c>
      <c r="E90" s="74">
        <v>0</v>
      </c>
      <c r="F90" s="75"/>
      <c r="G90" s="79" t="s">
        <v>11</v>
      </c>
      <c r="H90" s="80">
        <f>E90</f>
        <v>0</v>
      </c>
      <c r="I90" s="89">
        <v>41</v>
      </c>
      <c r="J90" s="90">
        <f t="shared" si="57"/>
        <v>0</v>
      </c>
      <c r="K90" s="91">
        <f t="shared" si="58"/>
        <v>80.189030000000002</v>
      </c>
      <c r="L90" s="92">
        <f t="shared" si="59"/>
        <v>0</v>
      </c>
      <c r="N90" s="71" t="e">
        <f t="shared" si="20"/>
        <v>#DIV/0!</v>
      </c>
    </row>
    <row r="91" spans="1:14" s="78" customFormat="1" ht="12.75" customHeight="1" x14ac:dyDescent="0.25">
      <c r="A91" s="137"/>
      <c r="B91" s="139"/>
      <c r="C91" s="81"/>
      <c r="D91" s="82" t="s">
        <v>24</v>
      </c>
      <c r="E91" s="74">
        <f>SUM(E88:E90)</f>
        <v>0</v>
      </c>
      <c r="F91" s="75"/>
      <c r="G91" s="79"/>
      <c r="H91" s="83">
        <f>SUM(H88:H90)</f>
        <v>0</v>
      </c>
      <c r="I91" s="98"/>
      <c r="J91" s="99">
        <f>SUM(J88:J90)</f>
        <v>0</v>
      </c>
      <c r="K91" s="100"/>
      <c r="L91" s="101">
        <f>SUM(L88:L90)</f>
        <v>0</v>
      </c>
      <c r="N91" s="71" t="e">
        <f t="shared" si="20"/>
        <v>#DIV/0!</v>
      </c>
    </row>
    <row r="92" spans="1:14" s="78" customFormat="1" ht="15.75" customHeight="1" x14ac:dyDescent="0.25">
      <c r="A92" s="136"/>
      <c r="B92" s="139"/>
      <c r="C92" s="72" t="s">
        <v>17</v>
      </c>
      <c r="D92" s="84" t="s">
        <v>27</v>
      </c>
      <c r="E92" s="74">
        <v>138</v>
      </c>
      <c r="F92" s="85">
        <v>0.6</v>
      </c>
      <c r="G92" s="79" t="s">
        <v>13</v>
      </c>
      <c r="H92" s="80">
        <f>ROUND(E92/F92,0)</f>
        <v>230</v>
      </c>
      <c r="I92" s="89">
        <v>21</v>
      </c>
      <c r="J92" s="90">
        <f t="shared" ref="J92:J94" si="60">H92*I92</f>
        <v>4830</v>
      </c>
      <c r="K92" s="91">
        <f t="shared" ref="K92:K94" si="61">I92*1.95583</f>
        <v>41.072429999999997</v>
      </c>
      <c r="L92" s="92">
        <f t="shared" ref="L92:L94" si="62">H92*K92</f>
        <v>9446.6588999999985</v>
      </c>
      <c r="N92" s="71">
        <f t="shared" si="20"/>
        <v>1.9558299999999997</v>
      </c>
    </row>
    <row r="93" spans="1:14" s="78" customFormat="1" ht="15.75" customHeight="1" x14ac:dyDescent="0.25">
      <c r="A93" s="136"/>
      <c r="B93" s="139"/>
      <c r="C93" s="72" t="s">
        <v>39</v>
      </c>
      <c r="D93" s="84" t="s">
        <v>27</v>
      </c>
      <c r="E93" s="74">
        <v>27</v>
      </c>
      <c r="F93" s="85">
        <v>0.6</v>
      </c>
      <c r="G93" s="79" t="s">
        <v>13</v>
      </c>
      <c r="H93" s="80">
        <f>ROUND(E93/F93,0)</f>
        <v>45</v>
      </c>
      <c r="I93" s="89">
        <v>14</v>
      </c>
      <c r="J93" s="90">
        <f t="shared" si="60"/>
        <v>630</v>
      </c>
      <c r="K93" s="91">
        <f t="shared" si="61"/>
        <v>27.381619999999998</v>
      </c>
      <c r="L93" s="92">
        <f t="shared" si="62"/>
        <v>1232.1729</v>
      </c>
      <c r="N93" s="71">
        <f t="shared" si="20"/>
        <v>1.95583</v>
      </c>
    </row>
    <row r="94" spans="1:14" s="78" customFormat="1" ht="15.75" customHeight="1" x14ac:dyDescent="0.25">
      <c r="A94" s="136"/>
      <c r="B94" s="139"/>
      <c r="C94" s="72" t="s">
        <v>25</v>
      </c>
      <c r="D94" s="84" t="s">
        <v>27</v>
      </c>
      <c r="E94" s="74">
        <v>10</v>
      </c>
      <c r="F94" s="85">
        <v>0.6</v>
      </c>
      <c r="G94" s="79" t="s">
        <v>13</v>
      </c>
      <c r="H94" s="80">
        <f>ROUND(E94/F94,0)</f>
        <v>17</v>
      </c>
      <c r="I94" s="89">
        <v>21</v>
      </c>
      <c r="J94" s="90">
        <f t="shared" si="60"/>
        <v>357</v>
      </c>
      <c r="K94" s="91">
        <f t="shared" si="61"/>
        <v>41.072429999999997</v>
      </c>
      <c r="L94" s="92">
        <f t="shared" si="62"/>
        <v>698.23130999999989</v>
      </c>
      <c r="N94" s="71">
        <f t="shared" si="20"/>
        <v>1.9558299999999997</v>
      </c>
    </row>
    <row r="95" spans="1:14" s="78" customFormat="1" ht="12.75" customHeight="1" x14ac:dyDescent="0.25">
      <c r="A95" s="137"/>
      <c r="B95" s="139"/>
      <c r="C95" s="81"/>
      <c r="D95" s="82" t="s">
        <v>24</v>
      </c>
      <c r="E95" s="74">
        <f>SUM(E92:E94)</f>
        <v>175</v>
      </c>
      <c r="F95" s="85"/>
      <c r="G95" s="79"/>
      <c r="H95" s="83">
        <f>SUM(H92:H94)</f>
        <v>292</v>
      </c>
      <c r="I95" s="98"/>
      <c r="J95" s="99">
        <f>SUM(J92:J94)</f>
        <v>5817</v>
      </c>
      <c r="K95" s="100"/>
      <c r="L95" s="101">
        <f>SUM(L92:L94)</f>
        <v>11377.063109999997</v>
      </c>
      <c r="N95" s="71">
        <f t="shared" si="20"/>
        <v>1.9558299999999995</v>
      </c>
    </row>
    <row r="96" spans="1:14" s="78" customFormat="1" ht="15.75" customHeight="1" x14ac:dyDescent="0.25">
      <c r="A96" s="136"/>
      <c r="B96" s="139"/>
      <c r="C96" s="72" t="s">
        <v>17</v>
      </c>
      <c r="D96" s="84" t="s">
        <v>16</v>
      </c>
      <c r="E96" s="74">
        <v>138</v>
      </c>
      <c r="F96" s="85">
        <v>0.55000000000000004</v>
      </c>
      <c r="G96" s="79" t="s">
        <v>13</v>
      </c>
      <c r="H96" s="80">
        <f>ROUND(E96/F96,0)</f>
        <v>251</v>
      </c>
      <c r="I96" s="89">
        <v>21</v>
      </c>
      <c r="J96" s="90">
        <f t="shared" ref="J96:J98" si="63">H96*I96</f>
        <v>5271</v>
      </c>
      <c r="K96" s="91">
        <f t="shared" ref="K96:K98" si="64">I96*1.95583</f>
        <v>41.072429999999997</v>
      </c>
      <c r="L96" s="92">
        <f t="shared" ref="L96:L98" si="65">H96*K96</f>
        <v>10309.179929999998</v>
      </c>
      <c r="N96" s="71">
        <f t="shared" si="20"/>
        <v>1.9558299999999997</v>
      </c>
    </row>
    <row r="97" spans="1:15" s="78" customFormat="1" ht="15.75" customHeight="1" x14ac:dyDescent="0.25">
      <c r="A97" s="136"/>
      <c r="B97" s="139"/>
      <c r="C97" s="72" t="s">
        <v>39</v>
      </c>
      <c r="D97" s="84" t="s">
        <v>16</v>
      </c>
      <c r="E97" s="74">
        <v>28</v>
      </c>
      <c r="F97" s="85">
        <v>0.55000000000000004</v>
      </c>
      <c r="G97" s="79" t="s">
        <v>13</v>
      </c>
      <c r="H97" s="80">
        <f>ROUND(E97/F97,0)</f>
        <v>51</v>
      </c>
      <c r="I97" s="89">
        <v>14</v>
      </c>
      <c r="J97" s="90">
        <f t="shared" si="63"/>
        <v>714</v>
      </c>
      <c r="K97" s="91">
        <f t="shared" si="64"/>
        <v>27.381619999999998</v>
      </c>
      <c r="L97" s="92">
        <f t="shared" si="65"/>
        <v>1396.4626199999998</v>
      </c>
      <c r="N97" s="71">
        <f t="shared" si="20"/>
        <v>1.9558299999999997</v>
      </c>
    </row>
    <row r="98" spans="1:15" s="78" customFormat="1" ht="15.75" customHeight="1" x14ac:dyDescent="0.25">
      <c r="A98" s="136"/>
      <c r="B98" s="139"/>
      <c r="C98" s="72" t="s">
        <v>25</v>
      </c>
      <c r="D98" s="84" t="s">
        <v>16</v>
      </c>
      <c r="E98" s="74">
        <v>11</v>
      </c>
      <c r="F98" s="85">
        <v>0.55000000000000004</v>
      </c>
      <c r="G98" s="79" t="s">
        <v>13</v>
      </c>
      <c r="H98" s="80">
        <f>ROUND(E98/F98,0)</f>
        <v>20</v>
      </c>
      <c r="I98" s="89">
        <v>21</v>
      </c>
      <c r="J98" s="90">
        <f t="shared" si="63"/>
        <v>420</v>
      </c>
      <c r="K98" s="91">
        <f t="shared" si="64"/>
        <v>41.072429999999997</v>
      </c>
      <c r="L98" s="92">
        <f t="shared" si="65"/>
        <v>821.44859999999994</v>
      </c>
      <c r="N98" s="71">
        <f t="shared" si="20"/>
        <v>1.95583</v>
      </c>
    </row>
    <row r="99" spans="1:15" s="78" customFormat="1" ht="12.75" customHeight="1" x14ac:dyDescent="0.25">
      <c r="A99" s="137"/>
      <c r="B99" s="139"/>
      <c r="C99" s="81"/>
      <c r="D99" s="82" t="s">
        <v>24</v>
      </c>
      <c r="E99" s="74">
        <f>SUM(E96:E98)</f>
        <v>177</v>
      </c>
      <c r="F99" s="75"/>
      <c r="G99" s="79"/>
      <c r="H99" s="83">
        <f>SUM(H96:H98)</f>
        <v>322</v>
      </c>
      <c r="I99" s="98"/>
      <c r="J99" s="99">
        <f>SUM(J96:J98)</f>
        <v>6405</v>
      </c>
      <c r="K99" s="100"/>
      <c r="L99" s="101">
        <f>SUM(L96:L98)</f>
        <v>12527.091149999998</v>
      </c>
      <c r="N99" s="71">
        <f t="shared" ref="N99:N108" si="66">L99/J99</f>
        <v>1.9558299999999997</v>
      </c>
    </row>
    <row r="100" spans="1:15" s="78" customFormat="1" ht="13.5" customHeight="1" x14ac:dyDescent="0.3">
      <c r="A100" s="136"/>
      <c r="B100" s="139"/>
      <c r="C100" s="143" t="s">
        <v>57</v>
      </c>
      <c r="D100" s="144"/>
      <c r="E100" s="86">
        <f>SUM(E99,E83,E71,E95,,E87,E75,E91,E79)</f>
        <v>412</v>
      </c>
      <c r="F100" s="87"/>
      <c r="G100" s="88"/>
      <c r="H100" s="63"/>
      <c r="I100" s="98"/>
      <c r="J100" s="102">
        <f>SUM(J99,J83,J71,J95,,J87,J75,J91,J79)</f>
        <v>14359</v>
      </c>
      <c r="K100" s="100"/>
      <c r="L100" s="103">
        <f>SUM(L99,L83,L71,L95,,L87,L75,L91,L79)</f>
        <v>28083.762969999996</v>
      </c>
      <c r="N100" s="71">
        <f t="shared" si="66"/>
        <v>1.9558299999999997</v>
      </c>
    </row>
    <row r="101" spans="1:15" s="33" customFormat="1" ht="15.75" customHeight="1" x14ac:dyDescent="0.25">
      <c r="A101" s="136"/>
      <c r="B101" s="139" t="s">
        <v>58</v>
      </c>
      <c r="C101" s="42" t="s">
        <v>17</v>
      </c>
      <c r="D101" s="52" t="s">
        <v>10</v>
      </c>
      <c r="E101" s="43">
        <v>51</v>
      </c>
      <c r="F101" s="62"/>
      <c r="G101" s="32" t="s">
        <v>11</v>
      </c>
      <c r="H101" s="40">
        <f>E101</f>
        <v>51</v>
      </c>
      <c r="I101" s="89">
        <v>46</v>
      </c>
      <c r="J101" s="90">
        <f t="shared" ref="J101:J107" si="67">H101*I101</f>
        <v>2346</v>
      </c>
      <c r="K101" s="91">
        <f>I101*1.95583</f>
        <v>89.968180000000004</v>
      </c>
      <c r="L101" s="92">
        <f>H101*K101</f>
        <v>4588.3771800000004</v>
      </c>
      <c r="N101" s="71">
        <f t="shared" si="66"/>
        <v>1.9558300000000002</v>
      </c>
    </row>
    <row r="102" spans="1:15" s="33" customFormat="1" ht="15.75" customHeight="1" x14ac:dyDescent="0.25">
      <c r="A102" s="136"/>
      <c r="B102" s="140"/>
      <c r="C102" s="42" t="s">
        <v>17</v>
      </c>
      <c r="D102" s="52" t="s">
        <v>12</v>
      </c>
      <c r="E102" s="43">
        <v>75</v>
      </c>
      <c r="F102" s="46"/>
      <c r="G102" s="32" t="s">
        <v>11</v>
      </c>
      <c r="H102" s="40">
        <f>E102</f>
        <v>75</v>
      </c>
      <c r="I102" s="93">
        <v>43</v>
      </c>
      <c r="J102" s="90">
        <f t="shared" si="67"/>
        <v>3225</v>
      </c>
      <c r="K102" s="91">
        <f t="shared" ref="K102:K108" si="68">I102*1.95583</f>
        <v>84.10069</v>
      </c>
      <c r="L102" s="92">
        <f t="shared" ref="L102:L108" si="69">H102*K102</f>
        <v>6307.5517499999996</v>
      </c>
      <c r="N102" s="71">
        <f t="shared" si="66"/>
        <v>1.95583</v>
      </c>
    </row>
    <row r="103" spans="1:15" s="33" customFormat="1" ht="15.75" customHeight="1" x14ac:dyDescent="0.25">
      <c r="A103" s="136"/>
      <c r="B103" s="140"/>
      <c r="C103" s="42" t="s">
        <v>17</v>
      </c>
      <c r="D103" s="53" t="s">
        <v>36</v>
      </c>
      <c r="E103" s="44">
        <v>270</v>
      </c>
      <c r="F103" s="39">
        <v>0.6</v>
      </c>
      <c r="G103" s="32" t="s">
        <v>13</v>
      </c>
      <c r="H103" s="40">
        <f>ROUND(E103/F103,0)</f>
        <v>450</v>
      </c>
      <c r="I103" s="93">
        <v>25</v>
      </c>
      <c r="J103" s="90">
        <f t="shared" si="67"/>
        <v>11250</v>
      </c>
      <c r="K103" s="91">
        <f t="shared" si="68"/>
        <v>48.89575</v>
      </c>
      <c r="L103" s="92">
        <f t="shared" si="69"/>
        <v>22003.087500000001</v>
      </c>
      <c r="N103" s="71">
        <f t="shared" si="66"/>
        <v>1.9558300000000002</v>
      </c>
    </row>
    <row r="104" spans="1:15" s="33" customFormat="1" ht="15.75" customHeight="1" x14ac:dyDescent="0.25">
      <c r="A104" s="136"/>
      <c r="B104" s="139"/>
      <c r="C104" s="42" t="s">
        <v>17</v>
      </c>
      <c r="D104" s="53" t="s">
        <v>14</v>
      </c>
      <c r="E104" s="44">
        <v>43</v>
      </c>
      <c r="F104" s="39">
        <v>0.6</v>
      </c>
      <c r="G104" s="32" t="s">
        <v>13</v>
      </c>
      <c r="H104" s="40">
        <f>ROUND(E104/F104,0)</f>
        <v>72</v>
      </c>
      <c r="I104" s="93">
        <v>23</v>
      </c>
      <c r="J104" s="90">
        <f t="shared" si="67"/>
        <v>1656</v>
      </c>
      <c r="K104" s="91">
        <f t="shared" si="68"/>
        <v>44.984090000000002</v>
      </c>
      <c r="L104" s="92">
        <f t="shared" si="69"/>
        <v>3238.85448</v>
      </c>
      <c r="N104" s="71">
        <f t="shared" si="66"/>
        <v>1.95583</v>
      </c>
    </row>
    <row r="105" spans="1:15" s="33" customFormat="1" ht="15.75" customHeight="1" x14ac:dyDescent="0.25">
      <c r="A105" s="136"/>
      <c r="B105" s="139"/>
      <c r="C105" s="42" t="s">
        <v>17</v>
      </c>
      <c r="D105" s="53" t="s">
        <v>15</v>
      </c>
      <c r="E105" s="44">
        <v>0</v>
      </c>
      <c r="F105" s="39">
        <v>0.6</v>
      </c>
      <c r="G105" s="32" t="s">
        <v>13</v>
      </c>
      <c r="H105" s="40">
        <f>ROUND(E105/F105,0)</f>
        <v>0</v>
      </c>
      <c r="I105" s="93">
        <v>21</v>
      </c>
      <c r="J105" s="90">
        <f t="shared" si="67"/>
        <v>0</v>
      </c>
      <c r="K105" s="91">
        <f t="shared" si="68"/>
        <v>41.072429999999997</v>
      </c>
      <c r="L105" s="92">
        <f t="shared" si="69"/>
        <v>0</v>
      </c>
      <c r="N105" s="71" t="e">
        <f t="shared" si="66"/>
        <v>#DIV/0!</v>
      </c>
    </row>
    <row r="106" spans="1:15" s="33" customFormat="1" ht="15.75" customHeight="1" x14ac:dyDescent="0.25">
      <c r="A106" s="136"/>
      <c r="B106" s="139"/>
      <c r="C106" s="42" t="s">
        <v>17</v>
      </c>
      <c r="D106" s="52" t="s">
        <v>37</v>
      </c>
      <c r="E106" s="43">
        <v>81</v>
      </c>
      <c r="F106" s="46"/>
      <c r="G106" s="32" t="s">
        <v>11</v>
      </c>
      <c r="H106" s="40">
        <f>E106</f>
        <v>81</v>
      </c>
      <c r="I106" s="93">
        <v>41</v>
      </c>
      <c r="J106" s="90">
        <f t="shared" si="67"/>
        <v>3321</v>
      </c>
      <c r="K106" s="91">
        <f t="shared" si="68"/>
        <v>80.189030000000002</v>
      </c>
      <c r="L106" s="92">
        <f t="shared" si="69"/>
        <v>6495.3114299999997</v>
      </c>
      <c r="N106" s="71">
        <f t="shared" si="66"/>
        <v>1.95583</v>
      </c>
    </row>
    <row r="107" spans="1:15" s="33" customFormat="1" ht="15.75" customHeight="1" x14ac:dyDescent="0.25">
      <c r="A107" s="136"/>
      <c r="B107" s="139"/>
      <c r="C107" s="42" t="s">
        <v>17</v>
      </c>
      <c r="D107" s="53" t="s">
        <v>27</v>
      </c>
      <c r="E107" s="44">
        <v>200</v>
      </c>
      <c r="F107" s="39">
        <v>0.6</v>
      </c>
      <c r="G107" s="32" t="s">
        <v>13</v>
      </c>
      <c r="H107" s="40">
        <f>ROUND(E107/F107,0)</f>
        <v>333</v>
      </c>
      <c r="I107" s="93">
        <v>21</v>
      </c>
      <c r="J107" s="90">
        <f t="shared" si="67"/>
        <v>6993</v>
      </c>
      <c r="K107" s="91">
        <f t="shared" si="68"/>
        <v>41.072429999999997</v>
      </c>
      <c r="L107" s="92">
        <f t="shared" si="69"/>
        <v>13677.119189999999</v>
      </c>
      <c r="N107" s="71">
        <f t="shared" si="66"/>
        <v>1.95583</v>
      </c>
    </row>
    <row r="108" spans="1:15" s="33" customFormat="1" ht="15.75" customHeight="1" x14ac:dyDescent="0.25">
      <c r="A108" s="136"/>
      <c r="B108" s="139"/>
      <c r="C108" s="42" t="s">
        <v>17</v>
      </c>
      <c r="D108" s="53" t="s">
        <v>16</v>
      </c>
      <c r="E108" s="44">
        <v>200</v>
      </c>
      <c r="F108" s="39">
        <v>0.55000000000000004</v>
      </c>
      <c r="G108" s="32" t="s">
        <v>13</v>
      </c>
      <c r="H108" s="40">
        <f>ROUND(E108/F108,0)</f>
        <v>364</v>
      </c>
      <c r="I108" s="93">
        <v>21</v>
      </c>
      <c r="J108" s="90">
        <f>H108*I108</f>
        <v>7644</v>
      </c>
      <c r="K108" s="91">
        <f t="shared" si="68"/>
        <v>41.072429999999997</v>
      </c>
      <c r="L108" s="92">
        <f t="shared" si="69"/>
        <v>14950.364519999999</v>
      </c>
      <c r="N108" s="71">
        <f t="shared" si="66"/>
        <v>1.95583</v>
      </c>
    </row>
    <row r="109" spans="1:15" s="33" customFormat="1" ht="13.5" customHeight="1" thickBot="1" x14ac:dyDescent="0.3">
      <c r="A109" s="136"/>
      <c r="B109" s="139"/>
      <c r="C109" s="141" t="s">
        <v>59</v>
      </c>
      <c r="D109" s="142"/>
      <c r="E109" s="45">
        <f>SUM(E101:E108)</f>
        <v>920</v>
      </c>
      <c r="F109" s="62"/>
      <c r="G109" s="45"/>
      <c r="H109" s="47"/>
      <c r="I109" s="94"/>
      <c r="J109" s="95">
        <f>SUM(J101:J108)</f>
        <v>36435</v>
      </c>
      <c r="K109" s="96"/>
      <c r="L109" s="97">
        <f>SUM(L101:L108)</f>
        <v>71260.66605</v>
      </c>
      <c r="N109" s="71">
        <f>L109/J109</f>
        <v>1.95583</v>
      </c>
    </row>
    <row r="110" spans="1:15" s="20" customFormat="1" ht="13.5" customHeight="1" thickBot="1" x14ac:dyDescent="0.35">
      <c r="A110" s="138"/>
      <c r="B110" s="145" t="s">
        <v>60</v>
      </c>
      <c r="C110" s="146"/>
      <c r="D110" s="147"/>
      <c r="E110" s="21">
        <f>E109+E100+E67+E34+E25+E16</f>
        <v>3723</v>
      </c>
      <c r="F110" s="22"/>
      <c r="G110" s="58"/>
      <c r="H110" s="59"/>
      <c r="I110" s="64"/>
      <c r="J110" s="104">
        <f>J109+J100+J67+J34+J25+J16</f>
        <v>144037</v>
      </c>
      <c r="K110" s="105"/>
      <c r="L110" s="104">
        <f>L109+L100+L67+L34+L25+L16</f>
        <v>281711.88571</v>
      </c>
      <c r="M110" s="33"/>
      <c r="N110" s="71">
        <f t="shared" ref="N110" si="70">L110/J110</f>
        <v>1.95583</v>
      </c>
      <c r="O110" s="33"/>
    </row>
    <row r="111" spans="1:15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K111" s="11"/>
    </row>
    <row r="112" spans="1:15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K112" s="11"/>
    </row>
    <row r="113" spans="1:13" x14ac:dyDescent="0.3">
      <c r="A113" s="176" t="s">
        <v>28</v>
      </c>
      <c r="B113" s="176"/>
      <c r="C113" s="176"/>
      <c r="D113" s="176"/>
      <c r="E113" s="8"/>
      <c r="F113" s="6"/>
      <c r="G113" s="6"/>
      <c r="H113" s="6"/>
      <c r="I113" s="6"/>
      <c r="J113" s="65" t="s">
        <v>29</v>
      </c>
      <c r="K113" s="65"/>
      <c r="M113" s="8"/>
    </row>
    <row r="114" spans="1:13" ht="15.6" x14ac:dyDescent="0.3">
      <c r="A114" s="176" t="s">
        <v>30</v>
      </c>
      <c r="B114" s="176"/>
      <c r="C114" s="176"/>
      <c r="D114" s="176"/>
      <c r="E114" s="8"/>
      <c r="F114" s="6"/>
      <c r="G114" s="6"/>
      <c r="H114" s="6"/>
      <c r="I114" s="6"/>
      <c r="J114" s="70" t="s">
        <v>63</v>
      </c>
      <c r="K114" s="65"/>
      <c r="L114" s="65"/>
      <c r="M114" s="8"/>
    </row>
    <row r="115" spans="1:13" ht="6" customHeight="1" x14ac:dyDescent="0.3">
      <c r="A115" s="65"/>
      <c r="B115" s="65"/>
      <c r="C115" s="65"/>
      <c r="D115" s="65"/>
      <c r="E115" s="8"/>
      <c r="F115" s="6"/>
      <c r="G115" s="6"/>
      <c r="H115" s="6"/>
      <c r="I115" s="6"/>
      <c r="J115" s="65"/>
      <c r="K115" s="65"/>
      <c r="L115" s="65"/>
      <c r="M115" s="8"/>
    </row>
    <row r="116" spans="1:13" x14ac:dyDescent="0.3">
      <c r="A116" s="176" t="s">
        <v>31</v>
      </c>
      <c r="B116" s="176"/>
      <c r="C116" s="176"/>
      <c r="D116" s="65"/>
      <c r="E116" s="8"/>
      <c r="F116" s="6"/>
      <c r="G116" s="6"/>
      <c r="H116" s="6"/>
      <c r="I116" s="6"/>
      <c r="J116" s="65" t="s">
        <v>32</v>
      </c>
      <c r="K116" s="65"/>
      <c r="L116" s="8"/>
      <c r="M116" s="8"/>
    </row>
    <row r="117" spans="1:13" ht="14.4" hidden="1" customHeight="1" x14ac:dyDescent="0.3">
      <c r="A117" s="65"/>
      <c r="B117" s="65"/>
      <c r="C117" s="65"/>
      <c r="D117" s="65"/>
      <c r="E117" s="8"/>
      <c r="F117" s="6"/>
      <c r="G117" s="6"/>
      <c r="H117" s="6"/>
      <c r="I117" s="6"/>
      <c r="J117" s="8"/>
      <c r="K117" s="9"/>
      <c r="L117" s="8"/>
      <c r="M117" s="8"/>
    </row>
    <row r="118" spans="1:13" ht="14.4" customHeight="1" x14ac:dyDescent="0.3">
      <c r="A118" s="177" t="s">
        <v>33</v>
      </c>
      <c r="B118" s="177"/>
      <c r="C118" s="177"/>
      <c r="D118" s="177"/>
      <c r="E118" s="4"/>
      <c r="F118" s="6"/>
      <c r="G118" s="6"/>
      <c r="H118" s="6"/>
      <c r="I118" s="6"/>
      <c r="J118" s="177" t="s">
        <v>64</v>
      </c>
      <c r="K118" s="177"/>
      <c r="L118" s="177"/>
      <c r="M118" s="66"/>
    </row>
    <row r="119" spans="1:13" x14ac:dyDescent="0.3">
      <c r="A119" s="49"/>
      <c r="B119" s="49"/>
      <c r="C119" s="50"/>
      <c r="D119" s="50"/>
      <c r="E119" s="4"/>
      <c r="F119" s="188"/>
      <c r="G119" s="188"/>
      <c r="H119" s="188"/>
      <c r="I119" s="8"/>
      <c r="J119" s="8"/>
      <c r="K119"/>
      <c r="L119"/>
    </row>
    <row r="120" spans="1:13" x14ac:dyDescent="0.3">
      <c r="A120" s="49"/>
      <c r="B120" s="49"/>
      <c r="C120" s="50"/>
      <c r="D120" s="50"/>
      <c r="E120" s="4"/>
      <c r="F120" s="67"/>
      <c r="G120" s="67"/>
      <c r="H120" s="67"/>
      <c r="I120" s="8"/>
      <c r="J120" s="8"/>
      <c r="K120"/>
      <c r="L120"/>
    </row>
    <row r="121" spans="1:13" x14ac:dyDescent="0.3">
      <c r="A121" s="55" t="s">
        <v>34</v>
      </c>
      <c r="B121" s="55"/>
      <c r="C121" s="55"/>
      <c r="D121" s="55"/>
      <c r="E121" s="8"/>
      <c r="F121" s="8"/>
      <c r="G121" s="8"/>
      <c r="H121" s="8"/>
      <c r="I121" s="8"/>
      <c r="J121" s="8"/>
      <c r="K121"/>
      <c r="L121"/>
    </row>
    <row r="122" spans="1:13" ht="14.4" customHeight="1" x14ac:dyDescent="0.3">
      <c r="A122" s="177" t="s">
        <v>35</v>
      </c>
      <c r="B122" s="177"/>
      <c r="C122" s="177"/>
      <c r="D122" s="177"/>
      <c r="E122" s="19"/>
      <c r="F122" s="8"/>
      <c r="G122" s="8"/>
      <c r="H122" s="8"/>
      <c r="I122" s="8"/>
      <c r="J122" s="8"/>
      <c r="K122"/>
      <c r="L122"/>
    </row>
    <row r="125" spans="1:13" s="109" customFormat="1" x14ac:dyDescent="0.3">
      <c r="A125" s="106" t="s">
        <v>44</v>
      </c>
      <c r="B125" s="107"/>
      <c r="C125" s="107"/>
      <c r="D125" s="107"/>
      <c r="E125" s="108"/>
      <c r="F125" s="108"/>
      <c r="G125" s="108"/>
      <c r="H125" s="108"/>
      <c r="I125" s="108"/>
      <c r="J125" s="108"/>
    </row>
    <row r="126" spans="1:13" s="109" customFormat="1" ht="14.4" customHeight="1" x14ac:dyDescent="0.3">
      <c r="A126" s="175" t="s">
        <v>45</v>
      </c>
      <c r="B126" s="175"/>
      <c r="C126" s="175"/>
      <c r="D126" s="175"/>
      <c r="E126" s="110"/>
      <c r="F126" s="108"/>
      <c r="G126" s="108"/>
      <c r="H126" s="108"/>
      <c r="I126" s="108"/>
      <c r="J126" s="108"/>
    </row>
  </sheetData>
  <mergeCells count="37">
    <mergeCell ref="J118:L118"/>
    <mergeCell ref="A122:D122"/>
    <mergeCell ref="A116:C116"/>
    <mergeCell ref="F119:H119"/>
    <mergeCell ref="C67:D67"/>
    <mergeCell ref="B68:B100"/>
    <mergeCell ref="C100:D100"/>
    <mergeCell ref="B101:B109"/>
    <mergeCell ref="C109:D109"/>
    <mergeCell ref="B110:D110"/>
    <mergeCell ref="A2:L2"/>
    <mergeCell ref="A3:L3"/>
    <mergeCell ref="A114:D114"/>
    <mergeCell ref="K5:K6"/>
    <mergeCell ref="L5:L6"/>
    <mergeCell ref="F5:F6"/>
    <mergeCell ref="G5:G6"/>
    <mergeCell ref="H5:H6"/>
    <mergeCell ref="D4:E4"/>
    <mergeCell ref="I5:I6"/>
    <mergeCell ref="J5:J6"/>
    <mergeCell ref="E5:E6"/>
    <mergeCell ref="A5:A6"/>
    <mergeCell ref="A126:D126"/>
    <mergeCell ref="A113:D113"/>
    <mergeCell ref="B5:B6"/>
    <mergeCell ref="C5:C6"/>
    <mergeCell ref="D5:D6"/>
    <mergeCell ref="A118:D118"/>
    <mergeCell ref="A8:A110"/>
    <mergeCell ref="B8:B16"/>
    <mergeCell ref="C16:D16"/>
    <mergeCell ref="B17:B25"/>
    <mergeCell ref="C25:D25"/>
    <mergeCell ref="B26:B34"/>
    <mergeCell ref="C34:D34"/>
    <mergeCell ref="B35:B67"/>
  </mergeCells>
  <pageMargins left="0.82677165354330717" right="0.23622047244094491" top="0.74803149606299213" bottom="0.74803149606299213" header="0.31496062992125984" footer="0.31496062992125984"/>
  <pageSetup paperSize="9" scale="62" fitToHeight="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L27"/>
  <sheetViews>
    <sheetView workbookViewId="0">
      <selection activeCell="J13" sqref="J13"/>
    </sheetView>
  </sheetViews>
  <sheetFormatPr defaultRowHeight="15.6" x14ac:dyDescent="0.3"/>
  <cols>
    <col min="1" max="1" width="17.33203125" style="14" customWidth="1"/>
    <col min="2" max="6" width="20.33203125" style="14" customWidth="1"/>
    <col min="7" max="9" width="8.88671875" style="14"/>
  </cols>
  <sheetData>
    <row r="2" spans="1:8" x14ac:dyDescent="0.3">
      <c r="A2" s="191" t="s">
        <v>3</v>
      </c>
      <c r="B2" s="191"/>
      <c r="C2" s="191"/>
      <c r="D2" s="191"/>
      <c r="E2" s="191"/>
      <c r="F2" s="191"/>
      <c r="G2" s="61"/>
      <c r="H2" s="61"/>
    </row>
    <row r="3" spans="1:8" x14ac:dyDescent="0.3">
      <c r="A3" s="190" t="s">
        <v>65</v>
      </c>
      <c r="B3" s="190"/>
      <c r="C3" s="190"/>
      <c r="D3" s="190"/>
      <c r="E3" s="190"/>
      <c r="F3" s="190"/>
      <c r="G3" s="60"/>
      <c r="H3" s="60"/>
    </row>
    <row r="4" spans="1:8" ht="31.2" customHeight="1" x14ac:dyDescent="0.3">
      <c r="A4" s="189" t="s">
        <v>66</v>
      </c>
      <c r="B4" s="189"/>
      <c r="C4" s="189"/>
      <c r="D4" s="189"/>
      <c r="E4" s="189"/>
      <c r="F4" s="189"/>
      <c r="G4" s="60"/>
      <c r="H4" s="60"/>
    </row>
    <row r="5" spans="1:8" ht="22.2" customHeight="1" x14ac:dyDescent="0.3">
      <c r="A5" s="190" t="s">
        <v>67</v>
      </c>
      <c r="B5" s="190"/>
      <c r="C5" s="190"/>
      <c r="D5" s="190"/>
      <c r="E5" s="190"/>
      <c r="F5" s="190"/>
      <c r="G5" s="60"/>
      <c r="H5" s="60"/>
    </row>
    <row r="6" spans="1:8" x14ac:dyDescent="0.3">
      <c r="A6" s="15"/>
      <c r="B6" s="15"/>
      <c r="C6" s="15"/>
      <c r="D6" s="15"/>
      <c r="E6" s="15"/>
      <c r="F6" s="15"/>
      <c r="G6" s="15"/>
      <c r="H6" s="15"/>
    </row>
    <row r="7" spans="1:8" x14ac:dyDescent="0.3">
      <c r="A7" s="15"/>
      <c r="B7" s="15"/>
      <c r="C7" s="15"/>
      <c r="D7" s="15"/>
      <c r="E7" s="15"/>
      <c r="F7" s="15"/>
      <c r="G7" s="15"/>
      <c r="H7" s="15"/>
    </row>
    <row r="8" spans="1:8" x14ac:dyDescent="0.3">
      <c r="A8" s="15"/>
      <c r="B8" s="15"/>
      <c r="C8" s="15"/>
      <c r="D8" s="15"/>
      <c r="E8" s="15"/>
      <c r="F8" s="15"/>
      <c r="G8" s="15"/>
      <c r="H8" s="15"/>
    </row>
    <row r="9" spans="1:8" ht="27.6" customHeight="1" x14ac:dyDescent="0.3">
      <c r="A9" s="195" t="s">
        <v>2</v>
      </c>
      <c r="B9" s="192" t="s">
        <v>68</v>
      </c>
      <c r="C9" s="193"/>
      <c r="D9" s="193"/>
      <c r="E9" s="194"/>
      <c r="F9" s="197" t="s">
        <v>9</v>
      </c>
      <c r="G9" s="15"/>
      <c r="H9" s="15"/>
    </row>
    <row r="10" spans="1:8" x14ac:dyDescent="0.3">
      <c r="A10" s="196"/>
      <c r="B10" s="18" t="s">
        <v>5</v>
      </c>
      <c r="C10" s="18" t="s">
        <v>6</v>
      </c>
      <c r="D10" s="18" t="s">
        <v>7</v>
      </c>
      <c r="E10" s="18" t="s">
        <v>8</v>
      </c>
      <c r="F10" s="196"/>
      <c r="G10" s="15"/>
      <c r="H10" s="15"/>
    </row>
    <row r="11" spans="1:8" ht="39.6" customHeight="1" x14ac:dyDescent="0.3">
      <c r="A11" s="111" t="s">
        <v>69</v>
      </c>
      <c r="B11" s="199">
        <v>750</v>
      </c>
      <c r="C11" s="199">
        <v>1110</v>
      </c>
      <c r="D11" s="199">
        <v>1110</v>
      </c>
      <c r="E11" s="199">
        <v>753</v>
      </c>
      <c r="F11" s="199">
        <f>SUM(B11:E11)</f>
        <v>3723</v>
      </c>
      <c r="G11" s="15"/>
      <c r="H11" s="15"/>
    </row>
    <row r="12" spans="1:8" x14ac:dyDescent="0.3">
      <c r="A12" s="15"/>
      <c r="B12" s="15"/>
      <c r="C12" s="15"/>
      <c r="D12" s="15"/>
      <c r="E12" s="15"/>
      <c r="F12" s="15"/>
      <c r="G12" s="15"/>
      <c r="H12" s="15"/>
    </row>
    <row r="13" spans="1:8" x14ac:dyDescent="0.3">
      <c r="A13" s="16"/>
      <c r="B13" s="16"/>
      <c r="C13" s="16"/>
      <c r="D13" s="16"/>
      <c r="E13" s="16"/>
      <c r="F13" s="15"/>
      <c r="G13" s="16"/>
      <c r="H13" s="17"/>
    </row>
    <row r="14" spans="1:8" x14ac:dyDescent="0.3">
      <c r="A14" s="176" t="s">
        <v>28</v>
      </c>
      <c r="B14" s="176"/>
      <c r="C14" s="176"/>
      <c r="D14" s="176"/>
      <c r="E14" s="54" t="s">
        <v>29</v>
      </c>
      <c r="F14" s="54"/>
      <c r="G14" s="6"/>
      <c r="H14" s="8"/>
    </row>
    <row r="15" spans="1:8" x14ac:dyDescent="0.3">
      <c r="A15" s="176" t="s">
        <v>30</v>
      </c>
      <c r="B15" s="176"/>
      <c r="C15" s="176"/>
      <c r="D15" s="176"/>
      <c r="E15" s="70" t="s">
        <v>70</v>
      </c>
      <c r="F15" s="68"/>
      <c r="G15" s="68"/>
      <c r="H15" s="8"/>
    </row>
    <row r="16" spans="1:8" ht="6" customHeight="1" x14ac:dyDescent="0.3">
      <c r="A16" s="54"/>
      <c r="B16" s="54"/>
      <c r="C16" s="54"/>
      <c r="D16" s="54"/>
      <c r="E16" s="68"/>
      <c r="F16" s="68"/>
      <c r="G16" s="68"/>
      <c r="H16" s="8"/>
    </row>
    <row r="17" spans="1:12" x14ac:dyDescent="0.3">
      <c r="A17" s="176" t="s">
        <v>31</v>
      </c>
      <c r="B17" s="176"/>
      <c r="C17" s="176"/>
      <c r="D17" s="54"/>
      <c r="E17" s="68" t="s">
        <v>32</v>
      </c>
      <c r="F17" s="68"/>
      <c r="G17" s="8"/>
      <c r="H17" s="8"/>
    </row>
    <row r="18" spans="1:12" ht="11.4" customHeight="1" x14ac:dyDescent="0.3">
      <c r="A18" s="54"/>
      <c r="B18" s="54"/>
      <c r="C18" s="54"/>
      <c r="D18" s="54"/>
      <c r="E18" s="8"/>
      <c r="F18" s="9"/>
      <c r="G18" s="8"/>
      <c r="H18" s="8"/>
    </row>
    <row r="19" spans="1:12" ht="14.4" customHeight="1" x14ac:dyDescent="0.3">
      <c r="A19" s="177" t="s">
        <v>33</v>
      </c>
      <c r="B19" s="177"/>
      <c r="C19" s="177"/>
      <c r="D19" s="56"/>
      <c r="E19" s="177" t="s">
        <v>64</v>
      </c>
      <c r="F19" s="177"/>
      <c r="G19" s="56"/>
      <c r="H19" s="51"/>
    </row>
    <row r="20" spans="1:12" ht="14.4" x14ac:dyDescent="0.3">
      <c r="A20" s="49"/>
      <c r="B20" s="49"/>
      <c r="C20" s="50"/>
      <c r="D20" s="50"/>
      <c r="E20" s="4"/>
      <c r="F20" s="57"/>
      <c r="G20" s="57"/>
      <c r="H20" s="57"/>
      <c r="I20" s="8"/>
      <c r="J20" s="8"/>
    </row>
    <row r="21" spans="1:12" ht="14.4" x14ac:dyDescent="0.3">
      <c r="A21" s="49"/>
      <c r="B21" s="49"/>
      <c r="C21" s="50"/>
      <c r="D21" s="50"/>
      <c r="E21" s="4"/>
      <c r="F21" s="48"/>
      <c r="G21" s="48"/>
      <c r="H21" s="48"/>
      <c r="I21" s="8"/>
      <c r="J21" s="8"/>
    </row>
    <row r="22" spans="1:12" ht="14.4" x14ac:dyDescent="0.3">
      <c r="A22" s="55" t="s">
        <v>34</v>
      </c>
      <c r="B22" s="55"/>
      <c r="C22" s="55"/>
      <c r="D22" s="55"/>
      <c r="E22" s="8"/>
      <c r="F22" s="8"/>
      <c r="G22" s="8"/>
      <c r="H22" s="8"/>
      <c r="I22" s="8"/>
      <c r="J22" s="8"/>
    </row>
    <row r="23" spans="1:12" ht="14.4" customHeight="1" x14ac:dyDescent="0.3">
      <c r="A23" s="177" t="s">
        <v>35</v>
      </c>
      <c r="B23" s="177"/>
      <c r="C23" s="177"/>
      <c r="D23" s="56"/>
      <c r="E23" s="19"/>
      <c r="F23" s="8"/>
      <c r="G23" s="8"/>
      <c r="H23" s="8"/>
      <c r="I23" s="8"/>
      <c r="J23" s="8"/>
    </row>
    <row r="24" spans="1:12" ht="14.4" x14ac:dyDescent="0.3">
      <c r="A24" s="5"/>
      <c r="B24" s="5"/>
      <c r="C24" s="5"/>
      <c r="D24" s="5"/>
      <c r="E24" s="5"/>
      <c r="F24" s="5"/>
      <c r="G24" s="5"/>
      <c r="H24" s="5"/>
      <c r="I24" s="5"/>
      <c r="J24" s="6"/>
      <c r="K24" s="5"/>
      <c r="L24" s="6"/>
    </row>
    <row r="25" spans="1:12" ht="14.4" x14ac:dyDescent="0.3">
      <c r="A25" s="5"/>
      <c r="B25" s="5"/>
      <c r="C25" s="5"/>
      <c r="D25" s="5"/>
      <c r="E25" s="5"/>
      <c r="F25" s="5"/>
      <c r="G25" s="5"/>
      <c r="H25" s="5"/>
      <c r="I25" s="5"/>
      <c r="J25" s="6"/>
      <c r="K25" s="5"/>
      <c r="L25" s="6"/>
    </row>
    <row r="26" spans="1:12" s="109" customFormat="1" ht="14.4" x14ac:dyDescent="0.3">
      <c r="A26" s="106" t="s">
        <v>44</v>
      </c>
      <c r="B26" s="107"/>
      <c r="C26" s="107"/>
      <c r="D26" s="107"/>
      <c r="E26" s="108"/>
      <c r="F26" s="108"/>
      <c r="G26" s="108"/>
      <c r="H26" s="108"/>
      <c r="I26" s="108"/>
      <c r="J26" s="108"/>
    </row>
    <row r="27" spans="1:12" s="109" customFormat="1" ht="14.4" customHeight="1" x14ac:dyDescent="0.3">
      <c r="A27" s="175" t="s">
        <v>45</v>
      </c>
      <c r="B27" s="175"/>
      <c r="C27" s="112"/>
      <c r="D27" s="112"/>
      <c r="E27" s="110"/>
      <c r="F27" s="108"/>
      <c r="G27" s="108"/>
      <c r="H27" s="108"/>
      <c r="I27" s="108"/>
      <c r="J27" s="108"/>
    </row>
  </sheetData>
  <mergeCells count="14">
    <mergeCell ref="A27:B27"/>
    <mergeCell ref="A4:F4"/>
    <mergeCell ref="A3:F3"/>
    <mergeCell ref="A2:F2"/>
    <mergeCell ref="A5:F5"/>
    <mergeCell ref="A23:C23"/>
    <mergeCell ref="B9:E9"/>
    <mergeCell ref="A9:A10"/>
    <mergeCell ref="F9:F10"/>
    <mergeCell ref="A14:D14"/>
    <mergeCell ref="A15:D15"/>
    <mergeCell ref="A17:C17"/>
    <mergeCell ref="A19:C19"/>
    <mergeCell ref="E19:F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3</vt:i4>
      </vt:variant>
      <vt:variant>
        <vt:lpstr>Наименувани диапазони</vt:lpstr>
      </vt:variant>
      <vt:variant>
        <vt:i4>1</vt:i4>
      </vt:variant>
    </vt:vector>
  </HeadingPairs>
  <TitlesOfParts>
    <vt:vector size="4" baseType="lpstr">
      <vt:lpstr>Прил 1 нач цени</vt:lpstr>
      <vt:lpstr>Прил 2 дост цени</vt:lpstr>
      <vt:lpstr>Прил 3 График за изпълн</vt:lpstr>
      <vt:lpstr>'Прил 2 дост цени'!_Hlk197939478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nadejda yankova</cp:lastModifiedBy>
  <cp:lastPrinted>2025-08-26T12:26:02Z</cp:lastPrinted>
  <dcterms:created xsi:type="dcterms:W3CDTF">2019-10-11T07:43:52Z</dcterms:created>
  <dcterms:modified xsi:type="dcterms:W3CDTF">2025-11-21T06:58:00Z</dcterms:modified>
</cp:coreProperties>
</file>