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omments1.xml" ContentType="application/vnd.openxmlformats-officedocument.spreadsheetml.comment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334"/>
  <workbookPr defaultThemeVersion="124226"/>
  <mc:AlternateContent xmlns:mc="http://schemas.openxmlformats.org/markup-compatibility/2006">
    <mc:Choice Requires="x15">
      <x15ac:absPath xmlns:x15ac="http://schemas.microsoft.com/office/spreadsheetml/2010/11/ac" url="D:\Надежда\Ползване\Процедури по Наредбата\2025\3. Продажби\1-23-25 акация без преработка\1-23-25 акация без преработка\"/>
    </mc:Choice>
  </mc:AlternateContent>
  <xr:revisionPtr revIDLastSave="0" documentId="13_ncr:1_{06489870-F879-43CF-8264-CB50F3D5D520}" xr6:coauthVersionLast="47" xr6:coauthVersionMax="47" xr10:uidLastSave="{00000000-0000-0000-0000-000000000000}"/>
  <bookViews>
    <workbookView xWindow="-108" yWindow="-108" windowWidth="23256" windowHeight="12456" activeTab="1" xr2:uid="{00000000-000D-0000-FFFF-FFFF00000000}"/>
  </bookViews>
  <sheets>
    <sheet name="Прил 1 нач цени" sheetId="7" r:id="rId1"/>
    <sheet name="Прил 2 дост цени" sheetId="8" r:id="rId2"/>
    <sheet name="Прил 3 График за изпълн" sheetId="9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  <ext xmlns:xlwcv="http://schemas.microsoft.com/office/spreadsheetml/2024/workbookCompatibilityVersion" uri="{D14903EA-33C4-47F7-8F05-3474C54BE107}">
      <xlwcv:version setVersion="1"/>
    </ext>
  </extLst>
</workbook>
</file>

<file path=xl/calcChain.xml><?xml version="1.0" encoding="utf-8"?>
<calcChain xmlns="http://schemas.openxmlformats.org/spreadsheetml/2006/main">
  <c r="L44" i="7" l="1"/>
  <c r="J44" i="7"/>
  <c r="K9" i="8"/>
  <c r="E41" i="8"/>
  <c r="K40" i="8"/>
  <c r="H40" i="8"/>
  <c r="L40" i="8" s="1"/>
  <c r="K39" i="8"/>
  <c r="H39" i="8"/>
  <c r="J39" i="8" s="1"/>
  <c r="K38" i="8"/>
  <c r="H38" i="8"/>
  <c r="K37" i="8"/>
  <c r="H37" i="8"/>
  <c r="J37" i="8" s="1"/>
  <c r="K36" i="8"/>
  <c r="H36" i="8"/>
  <c r="K35" i="8"/>
  <c r="H35" i="8"/>
  <c r="J35" i="8" s="1"/>
  <c r="K34" i="8"/>
  <c r="H34" i="8"/>
  <c r="L34" i="8" s="1"/>
  <c r="K33" i="8"/>
  <c r="H33" i="8"/>
  <c r="J33" i="8" s="1"/>
  <c r="K32" i="8"/>
  <c r="H32" i="8"/>
  <c r="K31" i="8"/>
  <c r="H31" i="8"/>
  <c r="J31" i="8" s="1"/>
  <c r="E30" i="8"/>
  <c r="K29" i="8"/>
  <c r="H29" i="8"/>
  <c r="J29" i="8" s="1"/>
  <c r="K28" i="8"/>
  <c r="H28" i="8"/>
  <c r="L28" i="8" s="1"/>
  <c r="K27" i="8"/>
  <c r="H27" i="8"/>
  <c r="J27" i="8" s="1"/>
  <c r="K26" i="8"/>
  <c r="H26" i="8"/>
  <c r="K25" i="8"/>
  <c r="H25" i="8"/>
  <c r="J25" i="8" s="1"/>
  <c r="K24" i="8"/>
  <c r="H24" i="8"/>
  <c r="L24" i="8" s="1"/>
  <c r="K23" i="8"/>
  <c r="H23" i="8"/>
  <c r="J23" i="8" s="1"/>
  <c r="K22" i="8"/>
  <c r="H22" i="8"/>
  <c r="K21" i="8"/>
  <c r="H21" i="8"/>
  <c r="J21" i="8" s="1"/>
  <c r="K20" i="8"/>
  <c r="H20" i="8"/>
  <c r="L20" i="8" s="1"/>
  <c r="E19" i="8"/>
  <c r="K18" i="8"/>
  <c r="H18" i="8"/>
  <c r="L18" i="8" s="1"/>
  <c r="K17" i="8"/>
  <c r="H17" i="8"/>
  <c r="J17" i="8" s="1"/>
  <c r="K16" i="8"/>
  <c r="H16" i="8"/>
  <c r="L16" i="8" s="1"/>
  <c r="K15" i="8"/>
  <c r="H15" i="8"/>
  <c r="J15" i="8" s="1"/>
  <c r="K14" i="8"/>
  <c r="H14" i="8"/>
  <c r="K13" i="8"/>
  <c r="H13" i="8"/>
  <c r="J13" i="8" s="1"/>
  <c r="K12" i="8"/>
  <c r="H12" i="8"/>
  <c r="L12" i="8" s="1"/>
  <c r="K11" i="8"/>
  <c r="H11" i="8"/>
  <c r="J11" i="8" s="1"/>
  <c r="K10" i="8"/>
  <c r="H10" i="8"/>
  <c r="H9" i="8"/>
  <c r="L9" i="8" s="1"/>
  <c r="L8" i="8"/>
  <c r="J8" i="8"/>
  <c r="E8" i="8"/>
  <c r="B7" i="8"/>
  <c r="C7" i="8" s="1"/>
  <c r="D7" i="8" s="1"/>
  <c r="E7" i="8" s="1"/>
  <c r="F7" i="8" s="1"/>
  <c r="K39" i="7"/>
  <c r="K38" i="7"/>
  <c r="K37" i="7"/>
  <c r="K36" i="7"/>
  <c r="L36" i="7" s="1"/>
  <c r="K35" i="7"/>
  <c r="K34" i="7"/>
  <c r="K33" i="7"/>
  <c r="K32" i="7"/>
  <c r="K31" i="7"/>
  <c r="K30" i="7"/>
  <c r="K28" i="7"/>
  <c r="L28" i="7" s="1"/>
  <c r="K27" i="7"/>
  <c r="L27" i="7" s="1"/>
  <c r="K26" i="7"/>
  <c r="K25" i="7"/>
  <c r="L25" i="7" s="1"/>
  <c r="K24" i="7"/>
  <c r="K23" i="7"/>
  <c r="K22" i="7"/>
  <c r="K21" i="7"/>
  <c r="K20" i="7"/>
  <c r="L20" i="7" s="1"/>
  <c r="K19" i="7"/>
  <c r="L19" i="7" s="1"/>
  <c r="K9" i="7"/>
  <c r="L9" i="7"/>
  <c r="K10" i="7"/>
  <c r="K11" i="7"/>
  <c r="K12" i="7"/>
  <c r="L12" i="7"/>
  <c r="K13" i="7"/>
  <c r="K14" i="7"/>
  <c r="K15" i="7"/>
  <c r="K16" i="7"/>
  <c r="L16" i="7"/>
  <c r="K17" i="7"/>
  <c r="L17" i="7"/>
  <c r="K8" i="7"/>
  <c r="J36" i="7"/>
  <c r="J35" i="7"/>
  <c r="J33" i="7"/>
  <c r="J26" i="7"/>
  <c r="J24" i="7"/>
  <c r="J9" i="7"/>
  <c r="J16" i="7"/>
  <c r="J17" i="7"/>
  <c r="J7" i="7"/>
  <c r="E40" i="7"/>
  <c r="E41" i="7" s="1"/>
  <c r="H39" i="7"/>
  <c r="J39" i="7" s="1"/>
  <c r="H38" i="7"/>
  <c r="J38" i="7" s="1"/>
  <c r="H37" i="7"/>
  <c r="J37" i="7" s="1"/>
  <c r="H36" i="7"/>
  <c r="H35" i="7"/>
  <c r="H34" i="7"/>
  <c r="J34" i="7" s="1"/>
  <c r="H33" i="7"/>
  <c r="H32" i="7"/>
  <c r="J32" i="7" s="1"/>
  <c r="H31" i="7"/>
  <c r="J31" i="7" s="1"/>
  <c r="H30" i="7"/>
  <c r="J30" i="7" s="1"/>
  <c r="E29" i="7"/>
  <c r="H28" i="7"/>
  <c r="J28" i="7" s="1"/>
  <c r="H27" i="7"/>
  <c r="J27" i="7" s="1"/>
  <c r="H26" i="7"/>
  <c r="H25" i="7"/>
  <c r="J25" i="7" s="1"/>
  <c r="H24" i="7"/>
  <c r="H23" i="7"/>
  <c r="J23" i="7" s="1"/>
  <c r="H22" i="7"/>
  <c r="J22" i="7" s="1"/>
  <c r="H21" i="7"/>
  <c r="J21" i="7" s="1"/>
  <c r="J29" i="7" s="1"/>
  <c r="H20" i="7"/>
  <c r="J20" i="7" s="1"/>
  <c r="H19" i="7"/>
  <c r="J19" i="7" s="1"/>
  <c r="E18" i="7"/>
  <c r="H17" i="7"/>
  <c r="H16" i="7"/>
  <c r="H15" i="7"/>
  <c r="L15" i="7" s="1"/>
  <c r="H14" i="7"/>
  <c r="L14" i="7" s="1"/>
  <c r="H13" i="7"/>
  <c r="J13" i="7" s="1"/>
  <c r="H12" i="7"/>
  <c r="J12" i="7" s="1"/>
  <c r="H11" i="7"/>
  <c r="L11" i="7" s="1"/>
  <c r="H10" i="7"/>
  <c r="L10" i="7" s="1"/>
  <c r="H9" i="7"/>
  <c r="H8" i="7"/>
  <c r="J8" i="7" s="1"/>
  <c r="L33" i="8" l="1"/>
  <c r="L21" i="8"/>
  <c r="L25" i="8"/>
  <c r="L29" i="8"/>
  <c r="L38" i="8"/>
  <c r="L11" i="8"/>
  <c r="L39" i="8"/>
  <c r="E42" i="8"/>
  <c r="L17" i="8"/>
  <c r="L22" i="8"/>
  <c r="L26" i="8"/>
  <c r="L14" i="8"/>
  <c r="L36" i="8"/>
  <c r="J9" i="8"/>
  <c r="L10" i="8"/>
  <c r="L19" i="8" s="1"/>
  <c r="J28" i="8"/>
  <c r="L32" i="8"/>
  <c r="L15" i="8"/>
  <c r="L23" i="8"/>
  <c r="L27" i="8"/>
  <c r="L37" i="8"/>
  <c r="L31" i="8"/>
  <c r="L13" i="8"/>
  <c r="L35" i="8"/>
  <c r="G7" i="8"/>
  <c r="H7" i="8" s="1"/>
  <c r="K7" i="8" s="1"/>
  <c r="L7" i="8" s="1"/>
  <c r="I7" i="8"/>
  <c r="J7" i="8" s="1"/>
  <c r="J32" i="8"/>
  <c r="J34" i="8"/>
  <c r="J36" i="8"/>
  <c r="J38" i="8"/>
  <c r="J40" i="8"/>
  <c r="J20" i="8"/>
  <c r="J22" i="8"/>
  <c r="J24" i="8"/>
  <c r="J26" i="8"/>
  <c r="J10" i="8"/>
  <c r="J12" i="8"/>
  <c r="J14" i="8"/>
  <c r="J16" i="8"/>
  <c r="J18" i="8"/>
  <c r="J40" i="7"/>
  <c r="J11" i="7"/>
  <c r="L13" i="7"/>
  <c r="L34" i="7"/>
  <c r="J10" i="7"/>
  <c r="L26" i="7"/>
  <c r="L35" i="7"/>
  <c r="L37" i="7"/>
  <c r="J15" i="7"/>
  <c r="J18" i="7" s="1"/>
  <c r="L21" i="7"/>
  <c r="L30" i="7"/>
  <c r="L38" i="7"/>
  <c r="J14" i="7"/>
  <c r="L22" i="7"/>
  <c r="L31" i="7"/>
  <c r="L39" i="7"/>
  <c r="L23" i="7"/>
  <c r="L32" i="7"/>
  <c r="L8" i="7"/>
  <c r="L24" i="7"/>
  <c r="L33" i="7"/>
  <c r="L41" i="8" l="1"/>
  <c r="L42" i="8" s="1"/>
  <c r="L30" i="8"/>
  <c r="J19" i="8"/>
  <c r="J41" i="8"/>
  <c r="J30" i="8"/>
  <c r="J42" i="8" s="1"/>
  <c r="I42" i="8" s="1"/>
  <c r="J41" i="7"/>
  <c r="I41" i="7" s="1"/>
  <c r="K42" i="8" l="1"/>
  <c r="F8" i="9"/>
  <c r="L29" i="7"/>
  <c r="L40" i="7" l="1"/>
  <c r="L18" i="7"/>
  <c r="L41" i="7" l="1"/>
  <c r="K41" i="7" l="1"/>
  <c r="B6" i="7"/>
  <c r="C6" i="7" s="1"/>
  <c r="D6" i="7" s="1"/>
  <c r="E6" i="7" s="1"/>
  <c r="F6" i="7" s="1"/>
  <c r="G6" i="7" l="1"/>
  <c r="H6" i="7" s="1"/>
  <c r="K6" i="7" s="1"/>
  <c r="L6" i="7" s="1"/>
  <c r="I6" i="7"/>
  <c r="J6" i="7" s="1"/>
  <c r="E7" i="7"/>
  <c r="L7" i="7" l="1"/>
</calcChain>
</file>

<file path=xl/comments1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dgsno</author>
  </authors>
  <commentList>
    <comment ref="A8" authorId="0" shapeId="0" xr:uid="{3C3DE6E7-9454-4538-A893-66DE82208305}">
      <text>
        <r>
          <rPr>
            <b/>
            <sz val="9"/>
            <color indexed="81"/>
            <rFont val="Segoe UI"/>
            <family val="2"/>
            <charset val="204"/>
          </rPr>
          <t>dgsno:</t>
        </r>
        <r>
          <rPr>
            <sz val="9"/>
            <color indexed="81"/>
            <rFont val="Segoe UI"/>
            <family val="2"/>
            <charset val="204"/>
          </rPr>
          <t xml:space="preserve">
</t>
        </r>
      </text>
    </comment>
  </commentList>
</comments>
</file>

<file path=xl/sharedStrings.xml><?xml version="1.0" encoding="utf-8"?>
<sst xmlns="http://schemas.openxmlformats.org/spreadsheetml/2006/main" count="269" uniqueCount="67">
  <si>
    <t>Сортимент</t>
  </si>
  <si>
    <t>х</t>
  </si>
  <si>
    <t xml:space="preserve">ПРИЛОЖЕНИЕ 3 </t>
  </si>
  <si>
    <t>I-во</t>
  </si>
  <si>
    <t>II-ро</t>
  </si>
  <si>
    <t>III-то</t>
  </si>
  <si>
    <t>IV-то</t>
  </si>
  <si>
    <t>Общо количество,
пл.куб.м</t>
  </si>
  <si>
    <t>Трупи за бичене над 30</t>
  </si>
  <si>
    <r>
      <t>пл.м</t>
    </r>
    <r>
      <rPr>
        <vertAlign val="superscript"/>
        <sz val="10"/>
        <rFont val="Times New Roman"/>
        <family val="1"/>
        <charset val="204"/>
      </rPr>
      <t>3</t>
    </r>
  </si>
  <si>
    <t>Трупи за бичене от 18-29</t>
  </si>
  <si>
    <r>
      <t>пр.м</t>
    </r>
    <r>
      <rPr>
        <vertAlign val="superscript"/>
        <sz val="10"/>
        <rFont val="Times New Roman"/>
        <family val="1"/>
        <charset val="204"/>
      </rPr>
      <t>3</t>
    </r>
  </si>
  <si>
    <t xml:space="preserve">Технологична дървесина от ССД </t>
  </si>
  <si>
    <t>Технологична дървесина от ДСД</t>
  </si>
  <si>
    <t>Коеф. на плътност, съгласно Прил. №7 от Наредба №1</t>
  </si>
  <si>
    <t>мярка</t>
  </si>
  <si>
    <t>Отдел и под-отдел</t>
  </si>
  <si>
    <t xml:space="preserve">Изчислено прогнозно количество дървесина </t>
  </si>
  <si>
    <t>Всичко ТП ДГС ТЪРГОВИЩЕ</t>
  </si>
  <si>
    <t>Дървесен   вид</t>
  </si>
  <si>
    <t>ПРИЛОЖЕНИЕ №2 (ДОСТИГНАТИ ЦЕНИ)
ТП "ДЛС Паламара"</t>
  </si>
  <si>
    <t>ПРИЛОЖЕНИЕ №1 (НАЧАЛНИ ЦЕНИ)
ТП "ДЛС ПАЛАМАРА"</t>
  </si>
  <si>
    <t>ак</t>
  </si>
  <si>
    <r>
      <t>Прогнозно количество дървесина по сортиментна ведомост от ГП за 2025 г. пл.м</t>
    </r>
    <r>
      <rPr>
        <vertAlign val="superscript"/>
        <sz val="9"/>
        <rFont val="Times New Roman"/>
        <family val="1"/>
        <charset val="204"/>
      </rPr>
      <t>3</t>
    </r>
  </si>
  <si>
    <t>Колове от ССД</t>
  </si>
  <si>
    <t>Колове от ДСД</t>
  </si>
  <si>
    <t>Минни подпори</t>
  </si>
  <si>
    <t>Технологична дървесина от дърва</t>
  </si>
  <si>
    <t xml:space="preserve">ЗА ПРОДАВАЧ:                                </t>
  </si>
  <si>
    <t xml:space="preserve"> ЗА КУПУВАЧ:</t>
  </si>
  <si>
    <t>ТП "ДЛС ПАЛАМАРА"</t>
  </si>
  <si>
    <t>ДИРЕКТОР:</t>
  </si>
  <si>
    <t>УПРАВИТЕЛ:</t>
  </si>
  <si>
    <t>(инж. Муса Кязъм) 
…..................................</t>
  </si>
  <si>
    <t>Ръководител счетоводен отдел</t>
  </si>
  <si>
    <t>(Мария Димитрова)</t>
  </si>
  <si>
    <t>ОЗМ</t>
  </si>
  <si>
    <t xml:space="preserve">Технологична дървесина от ЕСД </t>
  </si>
  <si>
    <t>№ на
обект</t>
  </si>
  <si>
    <t>към Договор № …...... / ….................... 2025 год.</t>
  </si>
  <si>
    <t>График за покупко-продажба на прогнозни количества добита дървесина
от времен склад - по тримесечия на 2025 година</t>
  </si>
  <si>
    <t>Обект №</t>
  </si>
  <si>
    <t>"…................" ЕООД</t>
  </si>
  <si>
    <t xml:space="preserve">(…............................) 
</t>
  </si>
  <si>
    <t xml:space="preserve">(инж. Муса Кязъм) 
</t>
  </si>
  <si>
    <t>"…........................................" ЕООД</t>
  </si>
  <si>
    <t>Тримесечие на 2025 год. / прогнозно количество дървесина (пл.куб.м)</t>
  </si>
  <si>
    <t>1-23-25</t>
  </si>
  <si>
    <t>ОБЕКТ 1-23-25</t>
  </si>
  <si>
    <t>2038 "б"</t>
  </si>
  <si>
    <t>Общо за подотдел 2038 "б"</t>
  </si>
  <si>
    <t>2039 "п"</t>
  </si>
  <si>
    <t>Общо за подотдел 2039 "п"</t>
  </si>
  <si>
    <t>2040 "б"</t>
  </si>
  <si>
    <t>Общо за подотдел 2040 "б"</t>
  </si>
  <si>
    <r>
      <t xml:space="preserve">Начална единична цена, </t>
    </r>
    <r>
      <rPr>
        <b/>
        <sz val="10"/>
        <rFont val="Times New Roman"/>
        <family val="1"/>
        <charset val="204"/>
      </rPr>
      <t>лева</t>
    </r>
    <r>
      <rPr>
        <sz val="10"/>
        <rFont val="Times New Roman"/>
        <family val="1"/>
        <charset val="204"/>
      </rPr>
      <t xml:space="preserve"> без ДДС</t>
    </r>
  </si>
  <si>
    <r>
      <t xml:space="preserve">Начална обща стойност, </t>
    </r>
    <r>
      <rPr>
        <b/>
        <sz val="10"/>
        <rFont val="Times New Roman"/>
        <family val="1"/>
        <charset val="204"/>
      </rPr>
      <t>лева</t>
    </r>
    <r>
      <rPr>
        <sz val="10"/>
        <rFont val="Times New Roman"/>
        <family val="1"/>
        <charset val="204"/>
      </rPr>
      <t xml:space="preserve"> без ДДС </t>
    </r>
  </si>
  <si>
    <t>за обект № 1-23-25, ТП "ДЛС Паламара"</t>
  </si>
  <si>
    <t>към Договор №……....... от …….............2025 г.</t>
  </si>
  <si>
    <r>
      <t xml:space="preserve">Единична цена, </t>
    </r>
    <r>
      <rPr>
        <b/>
        <sz val="10"/>
        <rFont val="Times New Roman"/>
        <family val="1"/>
        <charset val="204"/>
      </rPr>
      <t>лева</t>
    </r>
    <r>
      <rPr>
        <sz val="10"/>
        <rFont val="Times New Roman"/>
        <family val="1"/>
        <charset val="204"/>
      </rPr>
      <t xml:space="preserve"> без ДДС</t>
    </r>
  </si>
  <si>
    <r>
      <t xml:space="preserve">Обща стойност, </t>
    </r>
    <r>
      <rPr>
        <b/>
        <sz val="10"/>
        <rFont val="Times New Roman"/>
        <family val="1"/>
        <charset val="204"/>
      </rPr>
      <t>лева</t>
    </r>
    <r>
      <rPr>
        <sz val="10"/>
        <rFont val="Times New Roman"/>
        <family val="1"/>
        <charset val="204"/>
      </rPr>
      <t xml:space="preserve"> без ДДС </t>
    </r>
  </si>
  <si>
    <r>
      <t xml:space="preserve">Единична цена, </t>
    </r>
    <r>
      <rPr>
        <b/>
        <sz val="10"/>
        <rFont val="Times New Roman"/>
        <family val="1"/>
        <charset val="204"/>
      </rPr>
      <t>евро</t>
    </r>
    <r>
      <rPr>
        <sz val="10"/>
        <rFont val="Times New Roman"/>
        <family val="1"/>
        <charset val="204"/>
      </rPr>
      <t xml:space="preserve"> без ДДС</t>
    </r>
  </si>
  <si>
    <r>
      <t xml:space="preserve">Обща стойност, </t>
    </r>
    <r>
      <rPr>
        <b/>
        <sz val="10"/>
        <rFont val="Times New Roman"/>
        <family val="1"/>
        <charset val="204"/>
      </rPr>
      <t>евро</t>
    </r>
    <r>
      <rPr>
        <sz val="10"/>
        <rFont val="Times New Roman"/>
        <family val="1"/>
        <charset val="204"/>
      </rPr>
      <t xml:space="preserve"> без ДДС </t>
    </r>
  </si>
  <si>
    <r>
      <t xml:space="preserve">Начална единична цена, </t>
    </r>
    <r>
      <rPr>
        <b/>
        <sz val="10"/>
        <rFont val="Times New Roman"/>
        <family val="1"/>
        <charset val="204"/>
      </rPr>
      <t>евро</t>
    </r>
    <r>
      <rPr>
        <sz val="10"/>
        <rFont val="Times New Roman"/>
        <family val="1"/>
        <charset val="204"/>
      </rPr>
      <t xml:space="preserve"> без ДДС</t>
    </r>
  </si>
  <si>
    <r>
      <t xml:space="preserve">Начална обща стойност, </t>
    </r>
    <r>
      <rPr>
        <b/>
        <sz val="10"/>
        <rFont val="Times New Roman"/>
        <family val="1"/>
        <charset val="204"/>
      </rPr>
      <t>евро</t>
    </r>
    <r>
      <rPr>
        <sz val="10"/>
        <rFont val="Times New Roman"/>
        <family val="1"/>
        <charset val="204"/>
      </rPr>
      <t xml:space="preserve"> без ДДС </t>
    </r>
  </si>
  <si>
    <t>гаранция</t>
  </si>
  <si>
    <t>стъпка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</si>
</sst>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_-* #,##0.00\ _л_в_._-;\-* #,##0.00\ _л_в_._-;_-* &quot;-&quot;??\ _л_в_._-;_-@_-"/>
  </numFmts>
  <fonts count="28" x14ac:knownFonts="1">
    <font>
      <sz val="11"/>
      <color theme="1"/>
      <name val="Calibri"/>
      <family val="2"/>
      <charset val="204"/>
      <scheme val="minor"/>
    </font>
    <font>
      <sz val="10"/>
      <name val="Arial"/>
      <family val="2"/>
      <charset val="204"/>
    </font>
    <font>
      <sz val="11"/>
      <color theme="1"/>
      <name val="Times New Roman"/>
      <family val="1"/>
      <charset val="204"/>
    </font>
    <font>
      <sz val="9"/>
      <name val="Times New Roman"/>
      <family val="1"/>
      <charset val="204"/>
    </font>
    <font>
      <sz val="10"/>
      <name val="Times New Roman"/>
      <family val="1"/>
      <charset val="204"/>
    </font>
    <font>
      <sz val="10"/>
      <name val="Arial"/>
      <family val="2"/>
      <charset val="204"/>
    </font>
    <font>
      <sz val="9"/>
      <color indexed="8"/>
      <name val="Times New Roman"/>
      <family val="1"/>
    </font>
    <font>
      <sz val="11"/>
      <color theme="1"/>
      <name val="Calibri"/>
      <family val="2"/>
      <scheme val="minor"/>
    </font>
    <font>
      <sz val="11"/>
      <name val="Times New Roman"/>
      <family val="1"/>
      <charset val="204"/>
    </font>
    <font>
      <b/>
      <sz val="11"/>
      <name val="Times New Roman"/>
      <family val="1"/>
      <charset val="204"/>
    </font>
    <font>
      <sz val="11"/>
      <color indexed="8"/>
      <name val="Times New Roman"/>
      <family val="1"/>
      <charset val="204"/>
    </font>
    <font>
      <i/>
      <sz val="11"/>
      <name val="Times New Roman"/>
      <family val="1"/>
      <charset val="204"/>
    </font>
    <font>
      <b/>
      <sz val="12"/>
      <name val="Times New Roman"/>
      <family val="1"/>
      <charset val="204"/>
    </font>
    <font>
      <sz val="12"/>
      <name val="Times New Roman"/>
      <family val="1"/>
      <charset val="204"/>
    </font>
    <font>
      <b/>
      <sz val="10"/>
      <name val="Times New Roman"/>
      <family val="1"/>
      <charset val="204"/>
    </font>
    <font>
      <i/>
      <sz val="10"/>
      <name val="Times New Roman"/>
      <family val="1"/>
      <charset val="204"/>
    </font>
    <font>
      <vertAlign val="superscript"/>
      <sz val="10"/>
      <name val="Times New Roman"/>
      <family val="1"/>
      <charset val="204"/>
    </font>
    <font>
      <b/>
      <i/>
      <sz val="10"/>
      <name val="Times New Roman"/>
      <family val="1"/>
      <charset val="204"/>
    </font>
    <font>
      <vertAlign val="superscript"/>
      <sz val="9"/>
      <name val="Times New Roman"/>
      <family val="1"/>
      <charset val="204"/>
    </font>
    <font>
      <b/>
      <sz val="14"/>
      <name val="Times New Roman"/>
      <family val="1"/>
      <charset val="204"/>
    </font>
    <font>
      <b/>
      <sz val="12"/>
      <color theme="1"/>
      <name val="Times New Roman"/>
      <family val="1"/>
      <charset val="204"/>
    </font>
    <font>
      <sz val="12"/>
      <color theme="1"/>
      <name val="Times New Roman"/>
      <family val="1"/>
      <charset val="204"/>
    </font>
    <font>
      <b/>
      <sz val="9"/>
      <color indexed="81"/>
      <name val="Segoe UI"/>
      <family val="2"/>
      <charset val="204"/>
    </font>
    <font>
      <sz val="9"/>
      <color indexed="81"/>
      <name val="Segoe UI"/>
      <family val="2"/>
      <charset val="204"/>
    </font>
    <font>
      <sz val="10"/>
      <color theme="0"/>
      <name val="Arial"/>
      <family val="2"/>
      <charset val="204"/>
    </font>
    <font>
      <sz val="10"/>
      <color theme="0"/>
      <name val="Times New Roman"/>
      <family val="1"/>
      <charset val="204"/>
    </font>
    <font>
      <i/>
      <sz val="10"/>
      <color theme="0"/>
      <name val="Times New Roman"/>
      <family val="1"/>
      <charset val="204"/>
    </font>
    <font>
      <b/>
      <i/>
      <sz val="10"/>
      <color theme="0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9" tint="0.39997558519241921"/>
        <bgColor indexed="64"/>
      </patternFill>
    </fill>
    <fill>
      <patternFill patternType="solid">
        <fgColor theme="0"/>
        <bgColor indexed="64"/>
      </patternFill>
    </fill>
  </fills>
  <borders count="4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/>
      <diagonal/>
    </border>
    <border>
      <left/>
      <right style="thin">
        <color indexed="64"/>
      </right>
      <top/>
      <bottom/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</borders>
  <cellStyleXfs count="5">
    <xf numFmtId="0" fontId="0" fillId="0" borderId="0"/>
    <xf numFmtId="0" fontId="1" fillId="0" borderId="0"/>
    <xf numFmtId="164" fontId="1" fillId="0" borderId="0" applyFont="0" applyFill="0" applyBorder="0" applyAlignment="0" applyProtection="0"/>
    <xf numFmtId="0" fontId="5" fillId="0" borderId="0" applyNumberFormat="0" applyFont="0" applyFill="0" applyBorder="0" applyAlignment="0" applyProtection="0">
      <alignment vertical="top"/>
    </xf>
    <xf numFmtId="0" fontId="7" fillId="0" borderId="0"/>
  </cellStyleXfs>
  <cellXfs count="159">
    <xf numFmtId="0" fontId="0" fillId="0" borderId="0" xfId="0"/>
    <xf numFmtId="0" fontId="6" fillId="0" borderId="0" xfId="0" applyFont="1" applyAlignment="1">
      <alignment horizontal="center" vertical="center"/>
    </xf>
    <xf numFmtId="0" fontId="10" fillId="0" borderId="0" xfId="0" applyFont="1" applyAlignment="1">
      <alignment horizontal="center" vertical="center"/>
    </xf>
    <xf numFmtId="0" fontId="10" fillId="0" borderId="0" xfId="0" applyFont="1" applyFill="1" applyAlignment="1">
      <alignment horizontal="center" vertical="center"/>
    </xf>
    <xf numFmtId="0" fontId="9" fillId="0" borderId="0" xfId="1" applyFont="1" applyFill="1" applyBorder="1" applyAlignment="1">
      <alignment horizontal="center" vertical="center"/>
    </xf>
    <xf numFmtId="0" fontId="6" fillId="0" borderId="0" xfId="0" applyFont="1" applyFill="1" applyAlignment="1">
      <alignment horizontal="center" vertical="center"/>
    </xf>
    <xf numFmtId="0" fontId="3" fillId="0" borderId="0" xfId="0" applyFont="1" applyAlignment="1">
      <alignment vertical="top"/>
    </xf>
    <xf numFmtId="0" fontId="11" fillId="0" borderId="0" xfId="0" applyFont="1" applyAlignment="1">
      <alignment horizontal="center" vertical="center"/>
    </xf>
    <xf numFmtId="0" fontId="2" fillId="0" borderId="0" xfId="0" applyFont="1" applyFill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8" fillId="0" borderId="0" xfId="1" applyFont="1" applyFill="1" applyAlignment="1">
      <alignment horizontal="center" vertical="center"/>
    </xf>
    <xf numFmtId="0" fontId="8" fillId="0" borderId="0" xfId="0" applyFont="1" applyAlignment="1">
      <alignment horizontal="center" vertical="center"/>
    </xf>
    <xf numFmtId="0" fontId="9" fillId="0" borderId="0" xfId="0" applyFont="1" applyAlignment="1">
      <alignment horizontal="center" vertical="center"/>
    </xf>
    <xf numFmtId="2" fontId="9" fillId="0" borderId="0" xfId="0" applyNumberFormat="1" applyFont="1" applyFill="1" applyBorder="1" applyAlignment="1">
      <alignment horizontal="center" vertical="center"/>
    </xf>
    <xf numFmtId="0" fontId="8" fillId="0" borderId="0" xfId="0" applyFont="1" applyFill="1" applyAlignment="1">
      <alignment horizontal="center" vertical="center"/>
    </xf>
    <xf numFmtId="0" fontId="9" fillId="0" borderId="0" xfId="0" applyFont="1" applyFill="1" applyBorder="1" applyAlignment="1">
      <alignment horizontal="center" vertical="center"/>
    </xf>
    <xf numFmtId="0" fontId="2" fillId="0" borderId="0" xfId="0" applyFont="1"/>
    <xf numFmtId="0" fontId="8" fillId="0" borderId="0" xfId="0" applyFont="1" applyAlignment="1">
      <alignment vertical="top"/>
    </xf>
    <xf numFmtId="0" fontId="13" fillId="0" borderId="0" xfId="0" applyFont="1" applyAlignment="1">
      <alignment vertical="top"/>
    </xf>
    <xf numFmtId="0" fontId="13" fillId="3" borderId="0" xfId="0" applyFont="1" applyFill="1" applyAlignment="1">
      <alignment vertical="top"/>
    </xf>
    <xf numFmtId="0" fontId="11" fillId="0" borderId="0" xfId="0" applyFont="1" applyAlignment="1">
      <alignment vertical="center"/>
    </xf>
    <xf numFmtId="0" fontId="1" fillId="0" borderId="0" xfId="0" applyNumberFormat="1" applyFont="1" applyFill="1" applyBorder="1" applyAlignment="1" applyProtection="1">
      <alignment vertical="top"/>
    </xf>
    <xf numFmtId="0" fontId="4" fillId="0" borderId="28" xfId="0" applyNumberFormat="1" applyFont="1" applyFill="1" applyBorder="1" applyAlignment="1" applyProtection="1">
      <alignment horizontal="center" vertical="center" wrapText="1"/>
    </xf>
    <xf numFmtId="0" fontId="4" fillId="0" borderId="29" xfId="0" applyNumberFormat="1" applyFont="1" applyFill="1" applyBorder="1" applyAlignment="1" applyProtection="1">
      <alignment horizontal="center" vertical="center" wrapText="1"/>
    </xf>
    <xf numFmtId="0" fontId="4" fillId="0" borderId="24" xfId="0" applyNumberFormat="1" applyFont="1" applyFill="1" applyBorder="1" applyAlignment="1" applyProtection="1">
      <alignment horizontal="center" vertical="center" wrapText="1"/>
    </xf>
    <xf numFmtId="1" fontId="4" fillId="0" borderId="24" xfId="0" applyNumberFormat="1" applyFont="1" applyFill="1" applyBorder="1" applyAlignment="1" applyProtection="1">
      <alignment horizontal="center" vertical="center" wrapText="1"/>
    </xf>
    <xf numFmtId="1" fontId="4" fillId="0" borderId="28" xfId="0" applyNumberFormat="1" applyFont="1" applyFill="1" applyBorder="1" applyAlignment="1" applyProtection="1">
      <alignment horizontal="center" vertical="center" wrapText="1"/>
    </xf>
    <xf numFmtId="0" fontId="4" fillId="0" borderId="0" xfId="0" applyNumberFormat="1" applyFont="1" applyFill="1" applyBorder="1" applyAlignment="1" applyProtection="1">
      <alignment horizontal="center" vertical="top"/>
    </xf>
    <xf numFmtId="0" fontId="4" fillId="0" borderId="25" xfId="0" applyNumberFormat="1" applyFont="1" applyFill="1" applyBorder="1" applyAlignment="1" applyProtection="1">
      <alignment horizontal="center" vertical="top"/>
    </xf>
    <xf numFmtId="0" fontId="4" fillId="0" borderId="26" xfId="0" applyNumberFormat="1" applyFont="1" applyFill="1" applyBorder="1" applyAlignment="1" applyProtection="1">
      <alignment horizontal="center" vertical="center" wrapText="1"/>
    </xf>
    <xf numFmtId="0" fontId="9" fillId="2" borderId="28" xfId="0" applyFont="1" applyFill="1" applyBorder="1" applyAlignment="1">
      <alignment horizontal="right" vertical="center"/>
    </xf>
    <xf numFmtId="0" fontId="4" fillId="0" borderId="11" xfId="0" applyFont="1" applyBorder="1" applyAlignment="1">
      <alignment horizontal="left"/>
    </xf>
    <xf numFmtId="0" fontId="4" fillId="0" borderId="18" xfId="0" applyFont="1" applyBorder="1" applyAlignment="1">
      <alignment horizontal="center"/>
    </xf>
    <xf numFmtId="0" fontId="1" fillId="0" borderId="0" xfId="0" applyFont="1" applyAlignment="1">
      <alignment vertical="top"/>
    </xf>
    <xf numFmtId="0" fontId="4" fillId="0" borderId="19" xfId="0" applyFont="1" applyBorder="1" applyAlignment="1">
      <alignment horizontal="left"/>
    </xf>
    <xf numFmtId="0" fontId="8" fillId="3" borderId="0" xfId="0" applyFont="1" applyFill="1" applyAlignment="1">
      <alignment horizontal="center" vertical="center"/>
    </xf>
    <xf numFmtId="0" fontId="2" fillId="3" borderId="0" xfId="0" applyFont="1" applyFill="1" applyAlignment="1">
      <alignment horizontal="center" vertical="center"/>
    </xf>
    <xf numFmtId="1" fontId="4" fillId="3" borderId="5" xfId="0" applyNumberFormat="1" applyFont="1" applyFill="1" applyBorder="1" applyAlignment="1" applyProtection="1">
      <alignment horizontal="center" vertical="top"/>
    </xf>
    <xf numFmtId="1" fontId="4" fillId="3" borderId="25" xfId="0" applyNumberFormat="1" applyFont="1" applyFill="1" applyBorder="1" applyAlignment="1" applyProtection="1">
      <alignment horizontal="center" vertical="center" wrapText="1"/>
    </xf>
    <xf numFmtId="0" fontId="10" fillId="3" borderId="0" xfId="0" applyFont="1" applyFill="1" applyAlignment="1">
      <alignment horizontal="center" vertical="center"/>
    </xf>
    <xf numFmtId="1" fontId="15" fillId="0" borderId="36" xfId="0" applyNumberFormat="1" applyFont="1" applyBorder="1" applyAlignment="1">
      <alignment vertical="top"/>
    </xf>
    <xf numFmtId="2" fontId="15" fillId="0" borderId="36" xfId="0" applyNumberFormat="1" applyFont="1" applyBorder="1" applyAlignment="1">
      <alignment vertical="top"/>
    </xf>
    <xf numFmtId="1" fontId="4" fillId="0" borderId="1" xfId="0" applyNumberFormat="1" applyFont="1" applyBorder="1"/>
    <xf numFmtId="1" fontId="4" fillId="0" borderId="4" xfId="0" applyNumberFormat="1" applyFont="1" applyFill="1" applyBorder="1" applyAlignment="1" applyProtection="1">
      <alignment horizontal="center" vertical="center" wrapText="1"/>
    </xf>
    <xf numFmtId="0" fontId="9" fillId="2" borderId="27" xfId="0" applyFont="1" applyFill="1" applyBorder="1" applyAlignment="1">
      <alignment horizontal="center" vertical="center"/>
    </xf>
    <xf numFmtId="0" fontId="4" fillId="0" borderId="2" xfId="0" applyFont="1" applyBorder="1" applyAlignment="1">
      <alignment horizontal="center" vertical="top"/>
    </xf>
    <xf numFmtId="0" fontId="4" fillId="3" borderId="39" xfId="0" applyFont="1" applyFill="1" applyBorder="1" applyAlignment="1">
      <alignment vertical="top"/>
    </xf>
    <xf numFmtId="0" fontId="4" fillId="3" borderId="18" xfId="0" applyFont="1" applyFill="1" applyBorder="1" applyAlignment="1">
      <alignment vertical="top"/>
    </xf>
    <xf numFmtId="0" fontId="17" fillId="0" borderId="18" xfId="0" applyFont="1" applyBorder="1" applyAlignment="1">
      <alignment vertical="top"/>
    </xf>
    <xf numFmtId="0" fontId="9" fillId="3" borderId="40" xfId="0" applyFont="1" applyFill="1" applyBorder="1" applyAlignment="1">
      <alignment horizontal="center" vertical="center"/>
    </xf>
    <xf numFmtId="2" fontId="9" fillId="3" borderId="14" xfId="0" applyNumberFormat="1" applyFont="1" applyFill="1" applyBorder="1" applyAlignment="1">
      <alignment horizontal="right" vertical="center"/>
    </xf>
    <xf numFmtId="2" fontId="15" fillId="3" borderId="19" xfId="0" applyNumberFormat="1" applyFont="1" applyFill="1" applyBorder="1" applyAlignment="1">
      <alignment vertical="top"/>
    </xf>
    <xf numFmtId="1" fontId="15" fillId="0" borderId="41" xfId="0" applyNumberFormat="1" applyFont="1" applyBorder="1" applyAlignment="1">
      <alignment vertical="top"/>
    </xf>
    <xf numFmtId="0" fontId="9" fillId="2" borderId="13" xfId="0" applyFont="1" applyFill="1" applyBorder="1" applyAlignment="1">
      <alignment horizontal="center" vertical="center"/>
    </xf>
    <xf numFmtId="0" fontId="9" fillId="2" borderId="40" xfId="0" applyFont="1" applyFill="1" applyBorder="1" applyAlignment="1">
      <alignment horizontal="center" vertical="center"/>
    </xf>
    <xf numFmtId="0" fontId="17" fillId="0" borderId="42" xfId="0" applyFont="1" applyBorder="1" applyAlignment="1">
      <alignment vertical="top"/>
    </xf>
    <xf numFmtId="0" fontId="17" fillId="0" borderId="3" xfId="0" applyFont="1" applyBorder="1" applyAlignment="1">
      <alignment vertical="top"/>
    </xf>
    <xf numFmtId="2" fontId="17" fillId="3" borderId="20" xfId="0" applyNumberFormat="1" applyFont="1" applyFill="1" applyBorder="1" applyAlignment="1">
      <alignment vertical="top"/>
    </xf>
    <xf numFmtId="0" fontId="8" fillId="0" borderId="0" xfId="0" applyFont="1" applyAlignment="1">
      <alignment horizontal="center" vertical="center" wrapText="1"/>
    </xf>
    <xf numFmtId="0" fontId="11" fillId="0" borderId="0" xfId="0" applyFont="1" applyAlignment="1">
      <alignment horizontal="left" vertical="center" wrapText="1"/>
    </xf>
    <xf numFmtId="0" fontId="11" fillId="0" borderId="0" xfId="0" applyFont="1" applyAlignment="1">
      <alignment horizontal="left" vertical="center"/>
    </xf>
    <xf numFmtId="0" fontId="1" fillId="3" borderId="3" xfId="0" applyFont="1" applyFill="1" applyBorder="1" applyAlignment="1">
      <alignment vertical="top"/>
    </xf>
    <xf numFmtId="2" fontId="4" fillId="3" borderId="1" xfId="0" applyNumberFormat="1" applyFont="1" applyFill="1" applyBorder="1" applyAlignment="1">
      <alignment vertical="top"/>
    </xf>
    <xf numFmtId="0" fontId="9" fillId="0" borderId="0" xfId="0" applyFont="1" applyAlignment="1">
      <alignment horizontal="left" vertical="center"/>
    </xf>
    <xf numFmtId="0" fontId="9" fillId="0" borderId="0" xfId="0" applyFont="1" applyAlignment="1">
      <alignment vertical="center"/>
    </xf>
    <xf numFmtId="0" fontId="11" fillId="0" borderId="0" xfId="0" applyFont="1" applyAlignment="1">
      <alignment vertical="center" wrapText="1"/>
    </xf>
    <xf numFmtId="0" fontId="8" fillId="0" borderId="0" xfId="0" applyFont="1" applyAlignment="1">
      <alignment vertical="center" wrapText="1"/>
    </xf>
    <xf numFmtId="0" fontId="9" fillId="0" borderId="0" xfId="0" applyFont="1" applyAlignment="1">
      <alignment horizontal="left" vertical="center"/>
    </xf>
    <xf numFmtId="0" fontId="8" fillId="0" borderId="0" xfId="0" applyFont="1" applyAlignment="1">
      <alignment horizontal="center" vertical="center" wrapText="1"/>
    </xf>
    <xf numFmtId="0" fontId="11" fillId="0" borderId="0" xfId="0" applyFont="1" applyAlignment="1">
      <alignment horizontal="left" vertical="center" wrapText="1"/>
    </xf>
    <xf numFmtId="0" fontId="21" fillId="0" borderId="0" xfId="0" applyFont="1"/>
    <xf numFmtId="0" fontId="13" fillId="0" borderId="0" xfId="0" applyFont="1"/>
    <xf numFmtId="0" fontId="11" fillId="0" borderId="0" xfId="0" applyFont="1" applyAlignment="1">
      <alignment horizontal="center" vertical="top" wrapText="1"/>
    </xf>
    <xf numFmtId="0" fontId="17" fillId="3" borderId="24" xfId="0" applyNumberFormat="1" applyFont="1" applyFill="1" applyBorder="1" applyAlignment="1" applyProtection="1">
      <alignment vertical="top"/>
    </xf>
    <xf numFmtId="1" fontId="15" fillId="3" borderId="4" xfId="0" applyNumberFormat="1" applyFont="1" applyFill="1" applyBorder="1" applyAlignment="1" applyProtection="1">
      <alignment vertical="top"/>
    </xf>
    <xf numFmtId="0" fontId="17" fillId="3" borderId="24" xfId="0" applyNumberFormat="1" applyFont="1" applyFill="1" applyBorder="1" applyAlignment="1" applyProtection="1">
      <alignment horizontal="center" vertical="top"/>
    </xf>
    <xf numFmtId="1" fontId="17" fillId="3" borderId="27" xfId="0" applyNumberFormat="1" applyFont="1" applyFill="1" applyBorder="1" applyAlignment="1" applyProtection="1">
      <alignment horizontal="center" vertical="top"/>
    </xf>
    <xf numFmtId="2" fontId="17" fillId="3" borderId="25" xfId="0" applyNumberFormat="1" applyFont="1" applyFill="1" applyBorder="1" applyAlignment="1" applyProtection="1">
      <alignment vertical="top"/>
    </xf>
    <xf numFmtId="0" fontId="1" fillId="3" borderId="0" xfId="0" applyFont="1" applyFill="1" applyAlignment="1">
      <alignment vertical="top"/>
    </xf>
    <xf numFmtId="0" fontId="1" fillId="3" borderId="0" xfId="0" applyNumberFormat="1" applyFont="1" applyFill="1" applyBorder="1" applyAlignment="1" applyProtection="1">
      <alignment vertical="top"/>
    </xf>
    <xf numFmtId="0" fontId="24" fillId="3" borderId="24" xfId="0" applyNumberFormat="1" applyFont="1" applyFill="1" applyBorder="1" applyAlignment="1" applyProtection="1">
      <alignment vertical="top"/>
    </xf>
    <xf numFmtId="0" fontId="0" fillId="3" borderId="0" xfId="0" applyFill="1"/>
    <xf numFmtId="0" fontId="21" fillId="3" borderId="0" xfId="0" applyFont="1" applyFill="1"/>
    <xf numFmtId="0" fontId="13" fillId="3" borderId="0" xfId="0" applyFont="1" applyFill="1"/>
    <xf numFmtId="0" fontId="13" fillId="3" borderId="1" xfId="0" applyFont="1" applyFill="1" applyBorder="1" applyAlignment="1">
      <alignment horizontal="center" vertical="center"/>
    </xf>
    <xf numFmtId="49" fontId="12" fillId="3" borderId="1" xfId="0" applyNumberFormat="1" applyFont="1" applyFill="1" applyBorder="1" applyAlignment="1">
      <alignment horizontal="center" vertical="center"/>
    </xf>
    <xf numFmtId="0" fontId="12" fillId="3" borderId="1" xfId="0" applyFont="1" applyFill="1" applyBorder="1" applyAlignment="1">
      <alignment horizontal="center" vertical="center"/>
    </xf>
    <xf numFmtId="2" fontId="4" fillId="3" borderId="3" xfId="0" applyNumberFormat="1" applyFont="1" applyFill="1" applyBorder="1" applyAlignment="1">
      <alignment vertical="top"/>
    </xf>
    <xf numFmtId="2" fontId="4" fillId="3" borderId="2" xfId="0" applyNumberFormat="1" applyFont="1" applyFill="1" applyBorder="1" applyAlignment="1">
      <alignment vertical="top"/>
    </xf>
    <xf numFmtId="2" fontId="15" fillId="3" borderId="11" xfId="0" applyNumberFormat="1" applyFont="1" applyFill="1" applyBorder="1" applyAlignment="1">
      <alignment vertical="top"/>
    </xf>
    <xf numFmtId="0" fontId="1" fillId="3" borderId="18" xfId="0" applyFont="1" applyFill="1" applyBorder="1" applyAlignment="1">
      <alignment vertical="top"/>
    </xf>
    <xf numFmtId="2" fontId="17" fillId="3" borderId="19" xfId="0" applyNumberFormat="1" applyFont="1" applyFill="1" applyBorder="1" applyAlignment="1">
      <alignment vertical="top"/>
    </xf>
    <xf numFmtId="0" fontId="8" fillId="3" borderId="1" xfId="0" applyFont="1" applyFill="1" applyBorder="1" applyAlignment="1">
      <alignment horizontal="center" vertical="center"/>
    </xf>
    <xf numFmtId="2" fontId="2" fillId="3" borderId="1" xfId="0" applyNumberFormat="1" applyFont="1" applyFill="1" applyBorder="1" applyAlignment="1">
      <alignment horizontal="center" vertical="center"/>
    </xf>
    <xf numFmtId="2" fontId="8" fillId="3" borderId="1" xfId="0" applyNumberFormat="1" applyFont="1" applyFill="1" applyBorder="1" applyAlignment="1">
      <alignment horizontal="center" vertical="center"/>
    </xf>
    <xf numFmtId="2" fontId="25" fillId="3" borderId="1" xfId="0" applyNumberFormat="1" applyFont="1" applyFill="1" applyBorder="1" applyAlignment="1">
      <alignment vertical="top"/>
    </xf>
    <xf numFmtId="2" fontId="26" fillId="3" borderId="19" xfId="0" applyNumberFormat="1" applyFont="1" applyFill="1" applyBorder="1" applyAlignment="1">
      <alignment vertical="top"/>
    </xf>
    <xf numFmtId="2" fontId="25" fillId="3" borderId="2" xfId="0" applyNumberFormat="1" applyFont="1" applyFill="1" applyBorder="1" applyAlignment="1">
      <alignment vertical="top"/>
    </xf>
    <xf numFmtId="2" fontId="26" fillId="3" borderId="11" xfId="0" applyNumberFormat="1" applyFont="1" applyFill="1" applyBorder="1" applyAlignment="1">
      <alignment vertical="top"/>
    </xf>
    <xf numFmtId="2" fontId="25" fillId="3" borderId="3" xfId="0" applyNumberFormat="1" applyFont="1" applyFill="1" applyBorder="1" applyAlignment="1">
      <alignment vertical="top"/>
    </xf>
    <xf numFmtId="0" fontId="24" fillId="3" borderId="3" xfId="0" applyFont="1" applyFill="1" applyBorder="1" applyAlignment="1">
      <alignment vertical="top"/>
    </xf>
    <xf numFmtId="2" fontId="27" fillId="3" borderId="20" xfId="0" applyNumberFormat="1" applyFont="1" applyFill="1" applyBorder="1" applyAlignment="1">
      <alignment vertical="top"/>
    </xf>
    <xf numFmtId="0" fontId="24" fillId="3" borderId="18" xfId="0" applyFont="1" applyFill="1" applyBorder="1" applyAlignment="1">
      <alignment vertical="top"/>
    </xf>
    <xf numFmtId="2" fontId="27" fillId="3" borderId="19" xfId="0" applyNumberFormat="1" applyFont="1" applyFill="1" applyBorder="1" applyAlignment="1">
      <alignment vertical="top"/>
    </xf>
    <xf numFmtId="2" fontId="27" fillId="3" borderId="25" xfId="0" applyNumberFormat="1" applyFont="1" applyFill="1" applyBorder="1" applyAlignment="1" applyProtection="1">
      <alignment vertical="top"/>
    </xf>
    <xf numFmtId="0" fontId="4" fillId="0" borderId="13" xfId="0" applyNumberFormat="1" applyFont="1" applyFill="1" applyBorder="1" applyAlignment="1" applyProtection="1">
      <alignment horizontal="center" vertical="center"/>
    </xf>
    <xf numFmtId="0" fontId="4" fillId="0" borderId="16" xfId="0" applyNumberFormat="1" applyFont="1" applyFill="1" applyBorder="1" applyAlignment="1" applyProtection="1">
      <alignment horizontal="center" vertical="center"/>
    </xf>
    <xf numFmtId="1" fontId="4" fillId="0" borderId="33" xfId="0" applyNumberFormat="1" applyFont="1" applyFill="1" applyBorder="1" applyAlignment="1" applyProtection="1">
      <alignment horizontal="center" vertical="center" wrapText="1"/>
    </xf>
    <xf numFmtId="1" fontId="4" fillId="0" borderId="34" xfId="0" applyNumberFormat="1" applyFont="1" applyFill="1" applyBorder="1" applyAlignment="1" applyProtection="1">
      <alignment horizontal="center" vertical="center" wrapText="1"/>
    </xf>
    <xf numFmtId="0" fontId="14" fillId="0" borderId="39" xfId="0" applyFont="1" applyBorder="1" applyAlignment="1">
      <alignment horizontal="center" vertical="center"/>
    </xf>
    <xf numFmtId="0" fontId="14" fillId="0" borderId="18" xfId="0" applyFont="1" applyBorder="1" applyAlignment="1">
      <alignment horizontal="center" vertical="center"/>
    </xf>
    <xf numFmtId="0" fontId="14" fillId="0" borderId="1" xfId="0" applyFont="1" applyBorder="1" applyAlignment="1">
      <alignment horizontal="center"/>
    </xf>
    <xf numFmtId="0" fontId="14" fillId="0" borderId="19" xfId="0" applyFont="1" applyBorder="1" applyAlignment="1">
      <alignment horizontal="center"/>
    </xf>
    <xf numFmtId="0" fontId="4" fillId="0" borderId="31" xfId="0" applyNumberFormat="1" applyFont="1" applyFill="1" applyBorder="1" applyAlignment="1" applyProtection="1">
      <alignment horizontal="center" vertical="center"/>
    </xf>
    <xf numFmtId="0" fontId="4" fillId="0" borderId="20" xfId="0" applyNumberFormat="1" applyFont="1" applyFill="1" applyBorder="1" applyAlignment="1" applyProtection="1">
      <alignment horizontal="center" vertical="center"/>
    </xf>
    <xf numFmtId="0" fontId="3" fillId="0" borderId="14" xfId="0" applyNumberFormat="1" applyFont="1" applyFill="1" applyBorder="1" applyAlignment="1" applyProtection="1">
      <alignment horizontal="center" vertical="center" wrapText="1"/>
    </xf>
    <xf numFmtId="0" fontId="3" fillId="0" borderId="17" xfId="0" applyNumberFormat="1" applyFont="1" applyFill="1" applyBorder="1" applyAlignment="1" applyProtection="1">
      <alignment horizontal="center" vertical="center" wrapText="1"/>
    </xf>
    <xf numFmtId="49" fontId="4" fillId="0" borderId="37" xfId="0" applyNumberFormat="1" applyFont="1" applyFill="1" applyBorder="1" applyAlignment="1" applyProtection="1">
      <alignment horizontal="center" vertical="center" wrapText="1"/>
    </xf>
    <xf numFmtId="49" fontId="4" fillId="0" borderId="38" xfId="0" applyNumberFormat="1" applyFont="1" applyFill="1" applyBorder="1" applyAlignment="1" applyProtection="1">
      <alignment horizontal="center" vertical="center" wrapText="1"/>
    </xf>
    <xf numFmtId="0" fontId="9" fillId="0" borderId="4" xfId="1" applyFont="1" applyFill="1" applyBorder="1" applyAlignment="1">
      <alignment horizontal="center" vertical="center" wrapText="1"/>
    </xf>
    <xf numFmtId="0" fontId="9" fillId="0" borderId="5" xfId="1" applyFont="1" applyFill="1" applyBorder="1" applyAlignment="1">
      <alignment horizontal="center" vertical="center" wrapText="1"/>
    </xf>
    <xf numFmtId="0" fontId="9" fillId="0" borderId="6" xfId="1" applyFont="1" applyFill="1" applyBorder="1" applyAlignment="1">
      <alignment horizontal="center" vertical="center" wrapText="1"/>
    </xf>
    <xf numFmtId="0" fontId="4" fillId="0" borderId="14" xfId="0" applyFont="1" applyBorder="1" applyAlignment="1">
      <alignment horizontal="center" vertical="center" wrapText="1"/>
    </xf>
    <xf numFmtId="0" fontId="4" fillId="0" borderId="44" xfId="0" applyFont="1" applyBorder="1" applyAlignment="1">
      <alignment horizontal="center" vertical="center" wrapText="1"/>
    </xf>
    <xf numFmtId="0" fontId="9" fillId="0" borderId="7" xfId="1" applyFont="1" applyFill="1" applyBorder="1" applyAlignment="1">
      <alignment horizontal="center" vertical="center" wrapText="1"/>
    </xf>
    <xf numFmtId="49" fontId="19" fillId="0" borderId="15" xfId="0" applyNumberFormat="1" applyFont="1" applyFill="1" applyBorder="1" applyAlignment="1" applyProtection="1">
      <alignment horizontal="center" vertical="center" wrapText="1"/>
    </xf>
    <xf numFmtId="49" fontId="19" fillId="0" borderId="23" xfId="0" applyNumberFormat="1" applyFont="1" applyFill="1" applyBorder="1" applyAlignment="1" applyProtection="1">
      <alignment horizontal="center" vertical="center" wrapText="1"/>
    </xf>
    <xf numFmtId="0" fontId="14" fillId="3" borderId="4" xfId="0" applyNumberFormat="1" applyFont="1" applyFill="1" applyBorder="1" applyAlignment="1" applyProtection="1">
      <alignment horizontal="center" vertical="top"/>
    </xf>
    <xf numFmtId="0" fontId="14" fillId="3" borderId="5" xfId="0" applyNumberFormat="1" applyFont="1" applyFill="1" applyBorder="1" applyAlignment="1" applyProtection="1">
      <alignment horizontal="center" vertical="top"/>
    </xf>
    <xf numFmtId="0" fontId="14" fillId="3" borderId="6" xfId="0" applyNumberFormat="1" applyFont="1" applyFill="1" applyBorder="1" applyAlignment="1" applyProtection="1">
      <alignment horizontal="center" vertical="top"/>
    </xf>
    <xf numFmtId="0" fontId="9" fillId="2" borderId="24" xfId="1" applyFont="1" applyFill="1" applyBorder="1" applyAlignment="1">
      <alignment horizontal="center" vertical="center"/>
    </xf>
    <xf numFmtId="0" fontId="9" fillId="2" borderId="28" xfId="1" applyFont="1" applyFill="1" applyBorder="1" applyAlignment="1">
      <alignment horizontal="center" vertical="center"/>
    </xf>
    <xf numFmtId="2" fontId="4" fillId="0" borderId="40" xfId="0" applyNumberFormat="1" applyFont="1" applyBorder="1" applyAlignment="1">
      <alignment horizontal="center" vertical="center" wrapText="1"/>
    </xf>
    <xf numFmtId="2" fontId="4" fillId="0" borderId="43" xfId="0" applyNumberFormat="1" applyFont="1" applyBorder="1" applyAlignment="1">
      <alignment horizontal="center" vertical="center" wrapText="1"/>
    </xf>
    <xf numFmtId="0" fontId="4" fillId="0" borderId="32" xfId="0" applyNumberFormat="1" applyFont="1" applyFill="1" applyBorder="1" applyAlignment="1" applyProtection="1">
      <alignment horizontal="center" vertical="center" wrapText="1"/>
    </xf>
    <xf numFmtId="0" fontId="4" fillId="0" borderId="21" xfId="0" applyNumberFormat="1" applyFont="1" applyFill="1" applyBorder="1" applyAlignment="1" applyProtection="1">
      <alignment horizontal="center" vertical="center" wrapText="1"/>
    </xf>
    <xf numFmtId="0" fontId="4" fillId="0" borderId="35" xfId="0" applyNumberFormat="1" applyFont="1" applyFill="1" applyBorder="1" applyAlignment="1" applyProtection="1">
      <alignment horizontal="center" vertical="center" wrapText="1"/>
    </xf>
    <xf numFmtId="0" fontId="4" fillId="0" borderId="22" xfId="0" applyNumberFormat="1" applyFont="1" applyFill="1" applyBorder="1" applyAlignment="1" applyProtection="1">
      <alignment horizontal="center" vertical="center" wrapText="1"/>
    </xf>
    <xf numFmtId="0" fontId="4" fillId="0" borderId="30" xfId="0" applyNumberFormat="1" applyFont="1" applyFill="1" applyBorder="1" applyAlignment="1" applyProtection="1">
      <alignment horizontal="center" vertical="center" wrapText="1"/>
    </xf>
    <xf numFmtId="0" fontId="4" fillId="0" borderId="3" xfId="0" applyNumberFormat="1" applyFont="1" applyFill="1" applyBorder="1" applyAlignment="1" applyProtection="1">
      <alignment horizontal="center" vertical="center" wrapText="1"/>
    </xf>
    <xf numFmtId="0" fontId="14" fillId="0" borderId="8" xfId="0" applyFont="1" applyBorder="1" applyAlignment="1">
      <alignment horizontal="center"/>
    </xf>
    <xf numFmtId="0" fontId="14" fillId="0" borderId="45" xfId="0" applyFont="1" applyBorder="1" applyAlignment="1">
      <alignment horizontal="center"/>
    </xf>
    <xf numFmtId="0" fontId="9" fillId="0" borderId="46" xfId="1" applyFont="1" applyFill="1" applyBorder="1" applyAlignment="1">
      <alignment horizontal="center" vertical="center" wrapText="1"/>
    </xf>
    <xf numFmtId="0" fontId="9" fillId="0" borderId="0" xfId="1" applyFont="1" applyFill="1" applyBorder="1" applyAlignment="1">
      <alignment horizontal="center" vertical="center" wrapText="1"/>
    </xf>
    <xf numFmtId="0" fontId="9" fillId="0" borderId="12" xfId="1" applyFont="1" applyFill="1" applyBorder="1" applyAlignment="1">
      <alignment horizontal="center" vertical="center" wrapText="1"/>
    </xf>
    <xf numFmtId="0" fontId="9" fillId="3" borderId="46" xfId="1" applyFont="1" applyFill="1" applyBorder="1" applyAlignment="1">
      <alignment horizontal="center" wrapText="1"/>
    </xf>
    <xf numFmtId="0" fontId="9" fillId="3" borderId="0" xfId="1" applyFont="1" applyFill="1" applyBorder="1" applyAlignment="1">
      <alignment horizontal="center" wrapText="1"/>
    </xf>
    <xf numFmtId="0" fontId="9" fillId="0" borderId="0" xfId="0" applyFont="1" applyAlignment="1">
      <alignment horizontal="left" vertical="center"/>
    </xf>
    <xf numFmtId="0" fontId="8" fillId="0" borderId="0" xfId="0" applyFont="1" applyAlignment="1">
      <alignment horizontal="center" vertical="center" wrapText="1"/>
    </xf>
    <xf numFmtId="0" fontId="11" fillId="0" borderId="0" xfId="0" applyFont="1" applyAlignment="1">
      <alignment horizontal="center" vertical="center" wrapText="1"/>
    </xf>
    <xf numFmtId="0" fontId="12" fillId="3" borderId="0" xfId="0" applyFont="1" applyFill="1" applyAlignment="1">
      <alignment horizontal="center" vertical="top"/>
    </xf>
    <xf numFmtId="0" fontId="13" fillId="3" borderId="3" xfId="0" applyFont="1" applyFill="1" applyBorder="1" applyAlignment="1">
      <alignment horizontal="center" vertical="center"/>
    </xf>
    <xf numFmtId="0" fontId="13" fillId="3" borderId="2" xfId="0" applyFont="1" applyFill="1" applyBorder="1" applyAlignment="1">
      <alignment horizontal="center" vertical="center"/>
    </xf>
    <xf numFmtId="0" fontId="13" fillId="3" borderId="8" xfId="0" applyFont="1" applyFill="1" applyBorder="1" applyAlignment="1">
      <alignment horizontal="center" vertical="center"/>
    </xf>
    <xf numFmtId="0" fontId="13" fillId="3" borderId="9" xfId="0" applyFont="1" applyFill="1" applyBorder="1" applyAlignment="1">
      <alignment horizontal="center" vertical="center"/>
    </xf>
    <xf numFmtId="0" fontId="13" fillId="3" borderId="10" xfId="0" applyFont="1" applyFill="1" applyBorder="1" applyAlignment="1">
      <alignment horizontal="center" vertical="center"/>
    </xf>
    <xf numFmtId="0" fontId="13" fillId="3" borderId="3" xfId="0" applyFont="1" applyFill="1" applyBorder="1" applyAlignment="1">
      <alignment horizontal="center" vertical="center" wrapText="1"/>
    </xf>
    <xf numFmtId="0" fontId="12" fillId="3" borderId="0" xfId="0" applyFont="1" applyFill="1" applyAlignment="1">
      <alignment horizontal="center" vertical="center"/>
    </xf>
    <xf numFmtId="0" fontId="20" fillId="3" borderId="0" xfId="0" applyFont="1" applyFill="1" applyAlignment="1">
      <alignment horizontal="center" vertical="center" wrapText="1"/>
    </xf>
  </cellXfs>
  <cellStyles count="5">
    <cellStyle name="Normal 2" xfId="4" xr:uid="{00000000-0005-0000-0000-000000000000}"/>
    <cellStyle name="Normal_Sheet1" xfId="3" xr:uid="{00000000-0005-0000-0000-000001000000}"/>
    <cellStyle name="Запетая 2" xfId="2" xr:uid="{00000000-0005-0000-0000-000002000000}"/>
    <cellStyle name="Нормален" xfId="0" builtinId="0"/>
    <cellStyle name="Нормален 2" xfId="1" xr:uid="{00000000-0005-0000-0000-000004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на Office">
  <a:themeElements>
    <a:clrScheme name="О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О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О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3" Type="http://schemas.openxmlformats.org/officeDocument/2006/relationships/comments" Target="../comments1.xml"/><Relationship Id="rId2" Type="http://schemas.openxmlformats.org/officeDocument/2006/relationships/vmlDrawing" Target="../drawings/vmlDrawing1.vml"/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N45"/>
  <sheetViews>
    <sheetView topLeftCell="A25" zoomScaleNormal="100" workbookViewId="0">
      <selection activeCell="A2" sqref="A2:L45"/>
    </sheetView>
  </sheetViews>
  <sheetFormatPr defaultRowHeight="14.4" x14ac:dyDescent="0.3"/>
  <cols>
    <col min="1" max="1" width="6.6640625" style="8" customWidth="1"/>
    <col min="2" max="2" width="8.6640625" style="8" customWidth="1"/>
    <col min="3" max="3" width="8.44140625" style="8" customWidth="1"/>
    <col min="4" max="4" width="27.6640625" style="8" customWidth="1"/>
    <col min="5" max="5" width="10.88671875" style="8" customWidth="1"/>
    <col min="6" max="6" width="9.77734375" style="8" customWidth="1"/>
    <col min="7" max="7" width="7.6640625" style="8" customWidth="1"/>
    <col min="8" max="8" width="11.109375" style="8" customWidth="1"/>
    <col min="9" max="9" width="11.21875" style="36" customWidth="1"/>
    <col min="10" max="10" width="10.88671875" style="36" customWidth="1"/>
    <col min="11" max="11" width="11.21875" style="36" customWidth="1"/>
    <col min="12" max="12" width="12.109375" style="36" customWidth="1"/>
    <col min="13" max="13" width="8.88671875" style="16" customWidth="1"/>
    <col min="14" max="15" width="8.88671875" customWidth="1"/>
  </cols>
  <sheetData>
    <row r="1" spans="1:13" ht="15" thickBot="1" x14ac:dyDescent="0.35">
      <c r="A1" s="14"/>
      <c r="B1" s="14"/>
      <c r="C1" s="14"/>
      <c r="D1" s="14"/>
      <c r="E1" s="14"/>
      <c r="F1" s="14"/>
      <c r="G1" s="14"/>
      <c r="H1" s="14"/>
      <c r="I1" s="35"/>
      <c r="K1" s="35"/>
    </row>
    <row r="2" spans="1:13" ht="34.200000000000003" customHeight="1" thickBot="1" x14ac:dyDescent="0.35">
      <c r="A2" s="119" t="s">
        <v>21</v>
      </c>
      <c r="B2" s="120"/>
      <c r="C2" s="120"/>
      <c r="D2" s="120"/>
      <c r="E2" s="120"/>
      <c r="F2" s="120"/>
      <c r="G2" s="120"/>
      <c r="H2" s="120"/>
      <c r="I2" s="120"/>
      <c r="J2" s="120"/>
      <c r="K2" s="120"/>
      <c r="L2" s="121"/>
    </row>
    <row r="3" spans="1:13" ht="15" thickBot="1" x14ac:dyDescent="0.35">
      <c r="A3" s="10"/>
      <c r="B3" s="10"/>
      <c r="C3" s="10"/>
      <c r="D3" s="124"/>
      <c r="E3" s="124"/>
      <c r="F3" s="10"/>
      <c r="G3" s="10"/>
      <c r="H3" s="10"/>
      <c r="I3" s="35"/>
      <c r="K3" s="35"/>
    </row>
    <row r="4" spans="1:13" s="21" customFormat="1" ht="13.5" customHeight="1" x14ac:dyDescent="0.3">
      <c r="A4" s="134" t="s">
        <v>38</v>
      </c>
      <c r="B4" s="136" t="s">
        <v>16</v>
      </c>
      <c r="C4" s="138" t="s">
        <v>19</v>
      </c>
      <c r="D4" s="113" t="s">
        <v>0</v>
      </c>
      <c r="E4" s="115" t="s">
        <v>23</v>
      </c>
      <c r="F4" s="117" t="s">
        <v>14</v>
      </c>
      <c r="G4" s="105" t="s">
        <v>15</v>
      </c>
      <c r="H4" s="107" t="s">
        <v>17</v>
      </c>
      <c r="I4" s="132" t="s">
        <v>55</v>
      </c>
      <c r="J4" s="122" t="s">
        <v>56</v>
      </c>
      <c r="K4" s="132" t="s">
        <v>63</v>
      </c>
      <c r="L4" s="122" t="s">
        <v>64</v>
      </c>
    </row>
    <row r="5" spans="1:13" s="21" customFormat="1" ht="74.25" customHeight="1" thickBot="1" x14ac:dyDescent="0.35">
      <c r="A5" s="135"/>
      <c r="B5" s="137"/>
      <c r="C5" s="139"/>
      <c r="D5" s="114"/>
      <c r="E5" s="116"/>
      <c r="F5" s="118"/>
      <c r="G5" s="106"/>
      <c r="H5" s="108"/>
      <c r="I5" s="133"/>
      <c r="J5" s="123"/>
      <c r="K5" s="133"/>
      <c r="L5" s="123"/>
    </row>
    <row r="6" spans="1:13" s="27" customFormat="1" ht="13.8" thickBot="1" x14ac:dyDescent="0.35">
      <c r="A6" s="28">
        <v>1</v>
      </c>
      <c r="B6" s="29">
        <f>A6+1</f>
        <v>2</v>
      </c>
      <c r="C6" s="22">
        <f t="shared" ref="C6:E6" si="0">B6+1</f>
        <v>3</v>
      </c>
      <c r="D6" s="23">
        <f t="shared" si="0"/>
        <v>4</v>
      </c>
      <c r="E6" s="24">
        <f t="shared" si="0"/>
        <v>5</v>
      </c>
      <c r="F6" s="43">
        <f>E6+1</f>
        <v>6</v>
      </c>
      <c r="G6" s="25">
        <f>F6+1</f>
        <v>7</v>
      </c>
      <c r="H6" s="26">
        <f>G6+1</f>
        <v>8</v>
      </c>
      <c r="I6" s="37">
        <f>F6+1</f>
        <v>7</v>
      </c>
      <c r="J6" s="38">
        <f>I6+1</f>
        <v>8</v>
      </c>
      <c r="K6" s="37">
        <f>H6+1</f>
        <v>9</v>
      </c>
      <c r="L6" s="38">
        <f>K6+1</f>
        <v>10</v>
      </c>
    </row>
    <row r="7" spans="1:13" s="1" customFormat="1" ht="15" hidden="1" customHeight="1" thickBot="1" x14ac:dyDescent="0.35">
      <c r="A7" s="130" t="s">
        <v>18</v>
      </c>
      <c r="B7" s="131"/>
      <c r="C7" s="131"/>
      <c r="D7" s="131"/>
      <c r="E7" s="30" t="e">
        <f>#REF!</f>
        <v>#REF!</v>
      </c>
      <c r="F7" s="44" t="s">
        <v>1</v>
      </c>
      <c r="G7" s="53" t="s">
        <v>1</v>
      </c>
      <c r="H7" s="54" t="s">
        <v>1</v>
      </c>
      <c r="I7" s="49" t="s">
        <v>1</v>
      </c>
      <c r="J7" s="50" t="e">
        <f>#REF!</f>
        <v>#REF!</v>
      </c>
      <c r="K7" s="49" t="s">
        <v>1</v>
      </c>
      <c r="L7" s="50" t="e">
        <f>#REF!</f>
        <v>#REF!</v>
      </c>
      <c r="M7" s="2"/>
    </row>
    <row r="8" spans="1:13" s="33" customFormat="1" ht="15.75" customHeight="1" x14ac:dyDescent="0.25">
      <c r="A8" s="125" t="s">
        <v>47</v>
      </c>
      <c r="B8" s="109" t="s">
        <v>49</v>
      </c>
      <c r="C8" s="45" t="s">
        <v>22</v>
      </c>
      <c r="D8" s="31" t="s">
        <v>8</v>
      </c>
      <c r="E8" s="46"/>
      <c r="F8" s="52"/>
      <c r="G8" s="32" t="s">
        <v>9</v>
      </c>
      <c r="H8" s="42">
        <f>E8</f>
        <v>0</v>
      </c>
      <c r="I8" s="62">
        <v>145</v>
      </c>
      <c r="J8" s="51">
        <f>H8*I8</f>
        <v>0</v>
      </c>
      <c r="K8" s="88">
        <f>I8/1.95583</f>
        <v>74.137322773451686</v>
      </c>
      <c r="L8" s="89">
        <f>H8*K8</f>
        <v>0</v>
      </c>
    </row>
    <row r="9" spans="1:13" s="33" customFormat="1" ht="15.75" customHeight="1" x14ac:dyDescent="0.25">
      <c r="A9" s="125"/>
      <c r="B9" s="109"/>
      <c r="C9" s="45" t="s">
        <v>22</v>
      </c>
      <c r="D9" s="31" t="s">
        <v>10</v>
      </c>
      <c r="E9" s="46">
        <v>1</v>
      </c>
      <c r="F9" s="52"/>
      <c r="G9" s="32" t="s">
        <v>9</v>
      </c>
      <c r="H9" s="42">
        <f>E9</f>
        <v>1</v>
      </c>
      <c r="I9" s="62">
        <v>135</v>
      </c>
      <c r="J9" s="51">
        <f t="shared" ref="J9:J17" si="1">H9*I9</f>
        <v>135</v>
      </c>
      <c r="K9" s="88">
        <f t="shared" ref="K9:K17" si="2">I9/1.95583</f>
        <v>69.024403961489497</v>
      </c>
      <c r="L9" s="89">
        <f t="shared" ref="L9:L17" si="3">H9*K9</f>
        <v>69.024403961489497</v>
      </c>
    </row>
    <row r="10" spans="1:13" s="33" customFormat="1" ht="15.75" customHeight="1" x14ac:dyDescent="0.25">
      <c r="A10" s="125"/>
      <c r="B10" s="109"/>
      <c r="C10" s="45" t="s">
        <v>22</v>
      </c>
      <c r="D10" s="34" t="s">
        <v>37</v>
      </c>
      <c r="E10" s="47">
        <v>0</v>
      </c>
      <c r="F10" s="41">
        <v>0.6</v>
      </c>
      <c r="G10" s="32" t="s">
        <v>11</v>
      </c>
      <c r="H10" s="42">
        <f>ROUND(E10/F10,0)</f>
        <v>0</v>
      </c>
      <c r="I10" s="62">
        <v>75</v>
      </c>
      <c r="J10" s="51">
        <f t="shared" si="1"/>
        <v>0</v>
      </c>
      <c r="K10" s="88">
        <f t="shared" si="2"/>
        <v>38.346891089716387</v>
      </c>
      <c r="L10" s="89">
        <f t="shared" si="3"/>
        <v>0</v>
      </c>
    </row>
    <row r="11" spans="1:13" s="33" customFormat="1" ht="15.75" customHeight="1" x14ac:dyDescent="0.25">
      <c r="A11" s="125"/>
      <c r="B11" s="110"/>
      <c r="C11" s="45" t="s">
        <v>22</v>
      </c>
      <c r="D11" s="34" t="s">
        <v>12</v>
      </c>
      <c r="E11" s="47">
        <v>8</v>
      </c>
      <c r="F11" s="41">
        <v>0.6</v>
      </c>
      <c r="G11" s="32" t="s">
        <v>11</v>
      </c>
      <c r="H11" s="42">
        <f>ROUND(E11/F11,0)</f>
        <v>13</v>
      </c>
      <c r="I11" s="62">
        <v>67</v>
      </c>
      <c r="J11" s="51">
        <f t="shared" si="1"/>
        <v>871</v>
      </c>
      <c r="K11" s="88">
        <f t="shared" si="2"/>
        <v>34.256556040146641</v>
      </c>
      <c r="L11" s="89">
        <f t="shared" si="3"/>
        <v>445.33522852190634</v>
      </c>
    </row>
    <row r="12" spans="1:13" s="33" customFormat="1" ht="15.75" customHeight="1" x14ac:dyDescent="0.25">
      <c r="A12" s="125"/>
      <c r="B12" s="110"/>
      <c r="C12" s="45" t="s">
        <v>22</v>
      </c>
      <c r="D12" s="34" t="s">
        <v>24</v>
      </c>
      <c r="E12" s="47">
        <v>9</v>
      </c>
      <c r="F12" s="41"/>
      <c r="G12" s="32" t="s">
        <v>9</v>
      </c>
      <c r="H12" s="42">
        <f>E12</f>
        <v>9</v>
      </c>
      <c r="I12" s="62">
        <v>135</v>
      </c>
      <c r="J12" s="51">
        <f t="shared" si="1"/>
        <v>1215</v>
      </c>
      <c r="K12" s="88">
        <f t="shared" si="2"/>
        <v>69.024403961489497</v>
      </c>
      <c r="L12" s="89">
        <f t="shared" si="3"/>
        <v>621.21963565340548</v>
      </c>
    </row>
    <row r="13" spans="1:13" s="33" customFormat="1" ht="15.75" customHeight="1" x14ac:dyDescent="0.25">
      <c r="A13" s="125"/>
      <c r="B13" s="110"/>
      <c r="C13" s="45" t="s">
        <v>22</v>
      </c>
      <c r="D13" s="34" t="s">
        <v>26</v>
      </c>
      <c r="E13" s="47">
        <v>9</v>
      </c>
      <c r="F13" s="41"/>
      <c r="G13" s="32" t="s">
        <v>9</v>
      </c>
      <c r="H13" s="42">
        <f>E13</f>
        <v>9</v>
      </c>
      <c r="I13" s="62">
        <v>135</v>
      </c>
      <c r="J13" s="51">
        <f t="shared" si="1"/>
        <v>1215</v>
      </c>
      <c r="K13" s="88">
        <f t="shared" si="2"/>
        <v>69.024403961489497</v>
      </c>
      <c r="L13" s="89">
        <f t="shared" si="3"/>
        <v>621.21963565340548</v>
      </c>
    </row>
    <row r="14" spans="1:13" s="33" customFormat="1" ht="15.75" customHeight="1" x14ac:dyDescent="0.25">
      <c r="A14" s="125"/>
      <c r="B14" s="110"/>
      <c r="C14" s="45" t="s">
        <v>22</v>
      </c>
      <c r="D14" s="34" t="s">
        <v>13</v>
      </c>
      <c r="E14" s="47">
        <v>2</v>
      </c>
      <c r="F14" s="41">
        <v>0.6</v>
      </c>
      <c r="G14" s="32" t="s">
        <v>11</v>
      </c>
      <c r="H14" s="42">
        <f>ROUND(E14/F14,0)</f>
        <v>3</v>
      </c>
      <c r="I14" s="62">
        <v>62</v>
      </c>
      <c r="J14" s="51">
        <f t="shared" si="1"/>
        <v>186</v>
      </c>
      <c r="K14" s="88">
        <f t="shared" si="2"/>
        <v>31.700096634165547</v>
      </c>
      <c r="L14" s="89">
        <f t="shared" si="3"/>
        <v>95.100289902496641</v>
      </c>
    </row>
    <row r="15" spans="1:13" s="33" customFormat="1" ht="15.75" customHeight="1" x14ac:dyDescent="0.25">
      <c r="A15" s="125"/>
      <c r="B15" s="110"/>
      <c r="C15" s="45" t="s">
        <v>22</v>
      </c>
      <c r="D15" s="34" t="s">
        <v>25</v>
      </c>
      <c r="E15" s="47">
        <v>1</v>
      </c>
      <c r="F15" s="41"/>
      <c r="G15" s="32" t="s">
        <v>9</v>
      </c>
      <c r="H15" s="42">
        <f>E15</f>
        <v>1</v>
      </c>
      <c r="I15" s="62">
        <v>135</v>
      </c>
      <c r="J15" s="51">
        <f t="shared" si="1"/>
        <v>135</v>
      </c>
      <c r="K15" s="88">
        <f t="shared" si="2"/>
        <v>69.024403961489497</v>
      </c>
      <c r="L15" s="89">
        <f t="shared" si="3"/>
        <v>69.024403961489497</v>
      </c>
    </row>
    <row r="16" spans="1:13" s="33" customFormat="1" ht="15.75" customHeight="1" x14ac:dyDescent="0.25">
      <c r="A16" s="125"/>
      <c r="B16" s="110"/>
      <c r="C16" s="45" t="s">
        <v>22</v>
      </c>
      <c r="D16" s="34" t="s">
        <v>36</v>
      </c>
      <c r="E16" s="47">
        <v>25</v>
      </c>
      <c r="F16" s="41"/>
      <c r="G16" s="32" t="s">
        <v>9</v>
      </c>
      <c r="H16" s="42">
        <f>E16</f>
        <v>25</v>
      </c>
      <c r="I16" s="87">
        <v>125</v>
      </c>
      <c r="J16" s="51">
        <f t="shared" si="1"/>
        <v>3125</v>
      </c>
      <c r="K16" s="88">
        <f t="shared" si="2"/>
        <v>63.911485149527309</v>
      </c>
      <c r="L16" s="89">
        <f t="shared" si="3"/>
        <v>1597.7871287381827</v>
      </c>
    </row>
    <row r="17" spans="1:12" s="33" customFormat="1" ht="15.75" customHeight="1" x14ac:dyDescent="0.25">
      <c r="A17" s="125"/>
      <c r="B17" s="110"/>
      <c r="C17" s="45" t="s">
        <v>22</v>
      </c>
      <c r="D17" s="34" t="s">
        <v>27</v>
      </c>
      <c r="E17" s="47">
        <v>40</v>
      </c>
      <c r="F17" s="41">
        <v>0.6</v>
      </c>
      <c r="G17" s="32" t="s">
        <v>11</v>
      </c>
      <c r="H17" s="42">
        <f>ROUND(E17/F17,0)</f>
        <v>67</v>
      </c>
      <c r="I17" s="87">
        <v>62</v>
      </c>
      <c r="J17" s="51">
        <f t="shared" si="1"/>
        <v>4154</v>
      </c>
      <c r="K17" s="88">
        <f t="shared" si="2"/>
        <v>31.700096634165547</v>
      </c>
      <c r="L17" s="89">
        <f t="shared" si="3"/>
        <v>2123.9064744890916</v>
      </c>
    </row>
    <row r="18" spans="1:12" s="33" customFormat="1" ht="13.5" customHeight="1" x14ac:dyDescent="0.25">
      <c r="A18" s="125"/>
      <c r="B18" s="110"/>
      <c r="C18" s="111" t="s">
        <v>50</v>
      </c>
      <c r="D18" s="112"/>
      <c r="E18" s="48">
        <f>SUM(E8:E17)</f>
        <v>95</v>
      </c>
      <c r="F18" s="40"/>
      <c r="G18" s="55"/>
      <c r="H18" s="56"/>
      <c r="I18" s="61"/>
      <c r="J18" s="57">
        <f>SUM(J8:J17)</f>
        <v>11036</v>
      </c>
      <c r="K18" s="90"/>
      <c r="L18" s="91">
        <f>SUM(L8:L17)</f>
        <v>5642.6172008814665</v>
      </c>
    </row>
    <row r="19" spans="1:12" s="33" customFormat="1" ht="15.75" customHeight="1" x14ac:dyDescent="0.25">
      <c r="A19" s="125"/>
      <c r="B19" s="109" t="s">
        <v>51</v>
      </c>
      <c r="C19" s="45" t="s">
        <v>22</v>
      </c>
      <c r="D19" s="31" t="s">
        <v>8</v>
      </c>
      <c r="E19" s="46">
        <v>0</v>
      </c>
      <c r="F19" s="52"/>
      <c r="G19" s="32" t="s">
        <v>9</v>
      </c>
      <c r="H19" s="42">
        <f>E19</f>
        <v>0</v>
      </c>
      <c r="I19" s="62">
        <v>145</v>
      </c>
      <c r="J19" s="51">
        <f>H19*I19</f>
        <v>0</v>
      </c>
      <c r="K19" s="88">
        <f>I19/1.95583</f>
        <v>74.137322773451686</v>
      </c>
      <c r="L19" s="89">
        <f>H19*K19</f>
        <v>0</v>
      </c>
    </row>
    <row r="20" spans="1:12" s="33" customFormat="1" ht="15.75" customHeight="1" x14ac:dyDescent="0.25">
      <c r="A20" s="125"/>
      <c r="B20" s="109"/>
      <c r="C20" s="45" t="s">
        <v>22</v>
      </c>
      <c r="D20" s="31" t="s">
        <v>10</v>
      </c>
      <c r="E20" s="46">
        <v>2</v>
      </c>
      <c r="F20" s="52"/>
      <c r="G20" s="32" t="s">
        <v>9</v>
      </c>
      <c r="H20" s="42">
        <f>E20</f>
        <v>2</v>
      </c>
      <c r="I20" s="62">
        <v>135</v>
      </c>
      <c r="J20" s="51">
        <f t="shared" ref="J20:J28" si="4">H20*I20</f>
        <v>270</v>
      </c>
      <c r="K20" s="88">
        <f t="shared" ref="K20:K28" si="5">I20/1.95583</f>
        <v>69.024403961489497</v>
      </c>
      <c r="L20" s="89">
        <f t="shared" ref="L20:L28" si="6">H20*K20</f>
        <v>138.04880792297899</v>
      </c>
    </row>
    <row r="21" spans="1:12" s="33" customFormat="1" ht="15.75" customHeight="1" x14ac:dyDescent="0.25">
      <c r="A21" s="125"/>
      <c r="B21" s="109"/>
      <c r="C21" s="45" t="s">
        <v>22</v>
      </c>
      <c r="D21" s="34" t="s">
        <v>37</v>
      </c>
      <c r="E21" s="47">
        <v>1</v>
      </c>
      <c r="F21" s="41">
        <v>0.6</v>
      </c>
      <c r="G21" s="32" t="s">
        <v>11</v>
      </c>
      <c r="H21" s="42">
        <f>ROUND(E21/F21,0)</f>
        <v>2</v>
      </c>
      <c r="I21" s="62">
        <v>75</v>
      </c>
      <c r="J21" s="51">
        <f t="shared" si="4"/>
        <v>150</v>
      </c>
      <c r="K21" s="88">
        <f t="shared" si="5"/>
        <v>38.346891089716387</v>
      </c>
      <c r="L21" s="89">
        <f t="shared" si="6"/>
        <v>76.693782179432773</v>
      </c>
    </row>
    <row r="22" spans="1:12" s="33" customFormat="1" ht="15.75" customHeight="1" x14ac:dyDescent="0.25">
      <c r="A22" s="125"/>
      <c r="B22" s="110"/>
      <c r="C22" s="45" t="s">
        <v>22</v>
      </c>
      <c r="D22" s="34" t="s">
        <v>12</v>
      </c>
      <c r="E22" s="47">
        <v>49</v>
      </c>
      <c r="F22" s="41">
        <v>0.6</v>
      </c>
      <c r="G22" s="32" t="s">
        <v>11</v>
      </c>
      <c r="H22" s="42">
        <f>ROUND(E22/F22,0)</f>
        <v>82</v>
      </c>
      <c r="I22" s="62">
        <v>67</v>
      </c>
      <c r="J22" s="51">
        <f t="shared" si="4"/>
        <v>5494</v>
      </c>
      <c r="K22" s="88">
        <f t="shared" si="5"/>
        <v>34.256556040146641</v>
      </c>
      <c r="L22" s="89">
        <f t="shared" si="6"/>
        <v>2809.0375952920244</v>
      </c>
    </row>
    <row r="23" spans="1:12" s="33" customFormat="1" ht="15.75" customHeight="1" x14ac:dyDescent="0.25">
      <c r="A23" s="125"/>
      <c r="B23" s="110"/>
      <c r="C23" s="45" t="s">
        <v>22</v>
      </c>
      <c r="D23" s="34" t="s">
        <v>24</v>
      </c>
      <c r="E23" s="47">
        <v>27</v>
      </c>
      <c r="F23" s="41"/>
      <c r="G23" s="32" t="s">
        <v>9</v>
      </c>
      <c r="H23" s="42">
        <f>E23</f>
        <v>27</v>
      </c>
      <c r="I23" s="62">
        <v>135</v>
      </c>
      <c r="J23" s="51">
        <f t="shared" si="4"/>
        <v>3645</v>
      </c>
      <c r="K23" s="88">
        <f t="shared" si="5"/>
        <v>69.024403961489497</v>
      </c>
      <c r="L23" s="89">
        <f t="shared" si="6"/>
        <v>1863.6589069602164</v>
      </c>
    </row>
    <row r="24" spans="1:12" s="33" customFormat="1" ht="15.75" customHeight="1" x14ac:dyDescent="0.25">
      <c r="A24" s="125"/>
      <c r="B24" s="110"/>
      <c r="C24" s="45" t="s">
        <v>22</v>
      </c>
      <c r="D24" s="34" t="s">
        <v>26</v>
      </c>
      <c r="E24" s="47">
        <v>27</v>
      </c>
      <c r="F24" s="41"/>
      <c r="G24" s="32" t="s">
        <v>9</v>
      </c>
      <c r="H24" s="42">
        <f>E24</f>
        <v>27</v>
      </c>
      <c r="I24" s="62">
        <v>135</v>
      </c>
      <c r="J24" s="51">
        <f t="shared" si="4"/>
        <v>3645</v>
      </c>
      <c r="K24" s="88">
        <f t="shared" si="5"/>
        <v>69.024403961489497</v>
      </c>
      <c r="L24" s="89">
        <f t="shared" si="6"/>
        <v>1863.6589069602164</v>
      </c>
    </row>
    <row r="25" spans="1:12" s="33" customFormat="1" ht="15.75" customHeight="1" x14ac:dyDescent="0.25">
      <c r="A25" s="125"/>
      <c r="B25" s="110"/>
      <c r="C25" s="45" t="s">
        <v>22</v>
      </c>
      <c r="D25" s="34" t="s">
        <v>13</v>
      </c>
      <c r="E25" s="47">
        <v>5</v>
      </c>
      <c r="F25" s="41">
        <v>0.6</v>
      </c>
      <c r="G25" s="32" t="s">
        <v>11</v>
      </c>
      <c r="H25" s="42">
        <f>ROUND(E25/F25,0)</f>
        <v>8</v>
      </c>
      <c r="I25" s="62">
        <v>62</v>
      </c>
      <c r="J25" s="51">
        <f t="shared" si="4"/>
        <v>496</v>
      </c>
      <c r="K25" s="88">
        <f t="shared" si="5"/>
        <v>31.700096634165547</v>
      </c>
      <c r="L25" s="89">
        <f t="shared" si="6"/>
        <v>253.60077307332438</v>
      </c>
    </row>
    <row r="26" spans="1:12" s="33" customFormat="1" ht="15.75" customHeight="1" x14ac:dyDescent="0.25">
      <c r="A26" s="125"/>
      <c r="B26" s="110"/>
      <c r="C26" s="45" t="s">
        <v>22</v>
      </c>
      <c r="D26" s="34" t="s">
        <v>25</v>
      </c>
      <c r="E26" s="47">
        <v>10</v>
      </c>
      <c r="F26" s="41"/>
      <c r="G26" s="32" t="s">
        <v>9</v>
      </c>
      <c r="H26" s="42">
        <f>E26</f>
        <v>10</v>
      </c>
      <c r="I26" s="62">
        <v>135</v>
      </c>
      <c r="J26" s="51">
        <f t="shared" si="4"/>
        <v>1350</v>
      </c>
      <c r="K26" s="88">
        <f t="shared" si="5"/>
        <v>69.024403961489497</v>
      </c>
      <c r="L26" s="89">
        <f t="shared" si="6"/>
        <v>690.24403961489497</v>
      </c>
    </row>
    <row r="27" spans="1:12" s="33" customFormat="1" ht="15.75" customHeight="1" x14ac:dyDescent="0.25">
      <c r="A27" s="125"/>
      <c r="B27" s="110"/>
      <c r="C27" s="45" t="s">
        <v>22</v>
      </c>
      <c r="D27" s="34" t="s">
        <v>36</v>
      </c>
      <c r="E27" s="47">
        <v>116</v>
      </c>
      <c r="F27" s="41"/>
      <c r="G27" s="32" t="s">
        <v>9</v>
      </c>
      <c r="H27" s="42">
        <f>E27</f>
        <v>116</v>
      </c>
      <c r="I27" s="87">
        <v>125</v>
      </c>
      <c r="J27" s="51">
        <f t="shared" si="4"/>
        <v>14500</v>
      </c>
      <c r="K27" s="88">
        <f t="shared" si="5"/>
        <v>63.911485149527309</v>
      </c>
      <c r="L27" s="89">
        <f t="shared" si="6"/>
        <v>7413.7322773451679</v>
      </c>
    </row>
    <row r="28" spans="1:12" s="33" customFormat="1" ht="15.75" customHeight="1" x14ac:dyDescent="0.25">
      <c r="A28" s="125"/>
      <c r="B28" s="110"/>
      <c r="C28" s="45" t="s">
        <v>22</v>
      </c>
      <c r="D28" s="34" t="s">
        <v>27</v>
      </c>
      <c r="E28" s="47">
        <v>150</v>
      </c>
      <c r="F28" s="41">
        <v>0.6</v>
      </c>
      <c r="G28" s="32" t="s">
        <v>11</v>
      </c>
      <c r="H28" s="42">
        <f>ROUND(E28/F28,0)</f>
        <v>250</v>
      </c>
      <c r="I28" s="87">
        <v>62</v>
      </c>
      <c r="J28" s="51">
        <f t="shared" si="4"/>
        <v>15500</v>
      </c>
      <c r="K28" s="88">
        <f t="shared" si="5"/>
        <v>31.700096634165547</v>
      </c>
      <c r="L28" s="89">
        <f t="shared" si="6"/>
        <v>7925.0241585413869</v>
      </c>
    </row>
    <row r="29" spans="1:12" s="33" customFormat="1" ht="13.5" customHeight="1" x14ac:dyDescent="0.25">
      <c r="A29" s="125"/>
      <c r="B29" s="110"/>
      <c r="C29" s="140" t="s">
        <v>52</v>
      </c>
      <c r="D29" s="141"/>
      <c r="E29" s="48">
        <f>SUM(E19:E28)</f>
        <v>387</v>
      </c>
      <c r="F29" s="40"/>
      <c r="G29" s="55"/>
      <c r="H29" s="56"/>
      <c r="I29" s="61"/>
      <c r="J29" s="57">
        <f>SUM(J19:J28)</f>
        <v>45050</v>
      </c>
      <c r="K29" s="90"/>
      <c r="L29" s="91">
        <f>SUM(L19:L28)</f>
        <v>23033.699247889643</v>
      </c>
    </row>
    <row r="30" spans="1:12" s="33" customFormat="1" ht="15.75" customHeight="1" x14ac:dyDescent="0.25">
      <c r="A30" s="125"/>
      <c r="B30" s="109" t="s">
        <v>53</v>
      </c>
      <c r="C30" s="45" t="s">
        <v>22</v>
      </c>
      <c r="D30" s="31" t="s">
        <v>8</v>
      </c>
      <c r="E30" s="46">
        <v>0</v>
      </c>
      <c r="F30" s="52"/>
      <c r="G30" s="32" t="s">
        <v>9</v>
      </c>
      <c r="H30" s="42">
        <f>E30</f>
        <v>0</v>
      </c>
      <c r="I30" s="62">
        <v>145</v>
      </c>
      <c r="J30" s="51">
        <f>H30*I30</f>
        <v>0</v>
      </c>
      <c r="K30" s="88">
        <f>I30/1.95583</f>
        <v>74.137322773451686</v>
      </c>
      <c r="L30" s="89">
        <f>H30*K30</f>
        <v>0</v>
      </c>
    </row>
    <row r="31" spans="1:12" s="33" customFormat="1" ht="15.75" customHeight="1" x14ac:dyDescent="0.25">
      <c r="A31" s="125"/>
      <c r="B31" s="109"/>
      <c r="C31" s="45" t="s">
        <v>22</v>
      </c>
      <c r="D31" s="31" t="s">
        <v>10</v>
      </c>
      <c r="E31" s="46">
        <v>2</v>
      </c>
      <c r="F31" s="52"/>
      <c r="G31" s="32" t="s">
        <v>9</v>
      </c>
      <c r="H31" s="42">
        <f>E31</f>
        <v>2</v>
      </c>
      <c r="I31" s="62">
        <v>135</v>
      </c>
      <c r="J31" s="51">
        <f t="shared" ref="J31:J39" si="7">H31*I31</f>
        <v>270</v>
      </c>
      <c r="K31" s="88">
        <f t="shared" ref="K31:K39" si="8">I31/1.95583</f>
        <v>69.024403961489497</v>
      </c>
      <c r="L31" s="89">
        <f t="shared" ref="L31:L39" si="9">H31*K31</f>
        <v>138.04880792297899</v>
      </c>
    </row>
    <row r="32" spans="1:12" s="33" customFormat="1" ht="15.75" customHeight="1" x14ac:dyDescent="0.25">
      <c r="A32" s="125"/>
      <c r="B32" s="109"/>
      <c r="C32" s="45" t="s">
        <v>22</v>
      </c>
      <c r="D32" s="34" t="s">
        <v>37</v>
      </c>
      <c r="E32" s="47">
        <v>1</v>
      </c>
      <c r="F32" s="41">
        <v>0.6</v>
      </c>
      <c r="G32" s="32" t="s">
        <v>11</v>
      </c>
      <c r="H32" s="42">
        <f>ROUND(E32/F32,0)</f>
        <v>2</v>
      </c>
      <c r="I32" s="62">
        <v>75</v>
      </c>
      <c r="J32" s="51">
        <f t="shared" si="7"/>
        <v>150</v>
      </c>
      <c r="K32" s="88">
        <f t="shared" si="8"/>
        <v>38.346891089716387</v>
      </c>
      <c r="L32" s="89">
        <f t="shared" si="9"/>
        <v>76.693782179432773</v>
      </c>
    </row>
    <row r="33" spans="1:14" s="33" customFormat="1" ht="15.75" customHeight="1" x14ac:dyDescent="0.25">
      <c r="A33" s="125"/>
      <c r="B33" s="110"/>
      <c r="C33" s="45" t="s">
        <v>22</v>
      </c>
      <c r="D33" s="34" t="s">
        <v>12</v>
      </c>
      <c r="E33" s="47">
        <v>52</v>
      </c>
      <c r="F33" s="41">
        <v>0.6</v>
      </c>
      <c r="G33" s="32" t="s">
        <v>11</v>
      </c>
      <c r="H33" s="42">
        <f>ROUND(E33/F33,0)</f>
        <v>87</v>
      </c>
      <c r="I33" s="62">
        <v>67</v>
      </c>
      <c r="J33" s="51">
        <f t="shared" si="7"/>
        <v>5829</v>
      </c>
      <c r="K33" s="88">
        <f t="shared" si="8"/>
        <v>34.256556040146641</v>
      </c>
      <c r="L33" s="89">
        <f t="shared" si="9"/>
        <v>2980.3203754927576</v>
      </c>
    </row>
    <row r="34" spans="1:14" s="33" customFormat="1" ht="15.75" customHeight="1" x14ac:dyDescent="0.25">
      <c r="A34" s="125"/>
      <c r="B34" s="110"/>
      <c r="C34" s="45" t="s">
        <v>22</v>
      </c>
      <c r="D34" s="34" t="s">
        <v>24</v>
      </c>
      <c r="E34" s="47">
        <v>50</v>
      </c>
      <c r="F34" s="41"/>
      <c r="G34" s="32" t="s">
        <v>9</v>
      </c>
      <c r="H34" s="42">
        <f>E34</f>
        <v>50</v>
      </c>
      <c r="I34" s="62">
        <v>135</v>
      </c>
      <c r="J34" s="51">
        <f t="shared" si="7"/>
        <v>6750</v>
      </c>
      <c r="K34" s="88">
        <f t="shared" si="8"/>
        <v>69.024403961489497</v>
      </c>
      <c r="L34" s="89">
        <f t="shared" si="9"/>
        <v>3451.2201980744749</v>
      </c>
    </row>
    <row r="35" spans="1:14" s="33" customFormat="1" ht="15.75" customHeight="1" x14ac:dyDescent="0.25">
      <c r="A35" s="125"/>
      <c r="B35" s="110"/>
      <c r="C35" s="45" t="s">
        <v>22</v>
      </c>
      <c r="D35" s="34" t="s">
        <v>26</v>
      </c>
      <c r="E35" s="47">
        <v>49</v>
      </c>
      <c r="F35" s="41"/>
      <c r="G35" s="32" t="s">
        <v>9</v>
      </c>
      <c r="H35" s="42">
        <f>E35</f>
        <v>49</v>
      </c>
      <c r="I35" s="62">
        <v>135</v>
      </c>
      <c r="J35" s="51">
        <f t="shared" si="7"/>
        <v>6615</v>
      </c>
      <c r="K35" s="88">
        <f t="shared" si="8"/>
        <v>69.024403961489497</v>
      </c>
      <c r="L35" s="89">
        <f t="shared" si="9"/>
        <v>3382.1957941129854</v>
      </c>
    </row>
    <row r="36" spans="1:14" s="33" customFormat="1" ht="15.75" customHeight="1" x14ac:dyDescent="0.25">
      <c r="A36" s="125"/>
      <c r="B36" s="110"/>
      <c r="C36" s="45" t="s">
        <v>22</v>
      </c>
      <c r="D36" s="34" t="s">
        <v>13</v>
      </c>
      <c r="E36" s="47">
        <v>6</v>
      </c>
      <c r="F36" s="41">
        <v>0.6</v>
      </c>
      <c r="G36" s="32" t="s">
        <v>11</v>
      </c>
      <c r="H36" s="42">
        <f>ROUND(E36/F36,0)</f>
        <v>10</v>
      </c>
      <c r="I36" s="62">
        <v>62</v>
      </c>
      <c r="J36" s="51">
        <f t="shared" si="7"/>
        <v>620</v>
      </c>
      <c r="K36" s="88">
        <f t="shared" si="8"/>
        <v>31.700096634165547</v>
      </c>
      <c r="L36" s="89">
        <f t="shared" si="9"/>
        <v>317.0009663416555</v>
      </c>
    </row>
    <row r="37" spans="1:14" s="33" customFormat="1" ht="15.75" customHeight="1" x14ac:dyDescent="0.25">
      <c r="A37" s="125"/>
      <c r="B37" s="110"/>
      <c r="C37" s="45" t="s">
        <v>22</v>
      </c>
      <c r="D37" s="34" t="s">
        <v>25</v>
      </c>
      <c r="E37" s="47">
        <v>10</v>
      </c>
      <c r="F37" s="41"/>
      <c r="G37" s="32" t="s">
        <v>9</v>
      </c>
      <c r="H37" s="42">
        <f>E37</f>
        <v>10</v>
      </c>
      <c r="I37" s="62">
        <v>135</v>
      </c>
      <c r="J37" s="51">
        <f t="shared" si="7"/>
        <v>1350</v>
      </c>
      <c r="K37" s="88">
        <f t="shared" si="8"/>
        <v>69.024403961489497</v>
      </c>
      <c r="L37" s="89">
        <f t="shared" si="9"/>
        <v>690.24403961489497</v>
      </c>
    </row>
    <row r="38" spans="1:14" s="33" customFormat="1" ht="15.75" customHeight="1" x14ac:dyDescent="0.25">
      <c r="A38" s="125"/>
      <c r="B38" s="110"/>
      <c r="C38" s="45" t="s">
        <v>22</v>
      </c>
      <c r="D38" s="34" t="s">
        <v>36</v>
      </c>
      <c r="E38" s="47">
        <v>242</v>
      </c>
      <c r="F38" s="41"/>
      <c r="G38" s="32" t="s">
        <v>9</v>
      </c>
      <c r="H38" s="42">
        <f>E38</f>
        <v>242</v>
      </c>
      <c r="I38" s="87">
        <v>125</v>
      </c>
      <c r="J38" s="51">
        <f t="shared" si="7"/>
        <v>30250</v>
      </c>
      <c r="K38" s="88">
        <f t="shared" si="8"/>
        <v>63.911485149527309</v>
      </c>
      <c r="L38" s="89">
        <f t="shared" si="9"/>
        <v>15466.579406185609</v>
      </c>
    </row>
    <row r="39" spans="1:14" s="33" customFormat="1" ht="15.75" customHeight="1" x14ac:dyDescent="0.25">
      <c r="A39" s="125"/>
      <c r="B39" s="110"/>
      <c r="C39" s="45" t="s">
        <v>22</v>
      </c>
      <c r="D39" s="34" t="s">
        <v>27</v>
      </c>
      <c r="E39" s="47">
        <v>150</v>
      </c>
      <c r="F39" s="41">
        <v>0.6</v>
      </c>
      <c r="G39" s="32" t="s">
        <v>11</v>
      </c>
      <c r="H39" s="42">
        <f>ROUND(E39/F39,0)</f>
        <v>250</v>
      </c>
      <c r="I39" s="87">
        <v>62</v>
      </c>
      <c r="J39" s="51">
        <f t="shared" si="7"/>
        <v>15500</v>
      </c>
      <c r="K39" s="88">
        <f t="shared" si="8"/>
        <v>31.700096634165547</v>
      </c>
      <c r="L39" s="89">
        <f t="shared" si="9"/>
        <v>7925.0241585413869</v>
      </c>
    </row>
    <row r="40" spans="1:14" s="33" customFormat="1" ht="13.5" customHeight="1" thickBot="1" x14ac:dyDescent="0.3">
      <c r="A40" s="125"/>
      <c r="B40" s="110"/>
      <c r="C40" s="111" t="s">
        <v>54</v>
      </c>
      <c r="D40" s="112"/>
      <c r="E40" s="48">
        <f>SUM(E30:E39)</f>
        <v>562</v>
      </c>
      <c r="F40" s="40"/>
      <c r="G40" s="55"/>
      <c r="H40" s="56"/>
      <c r="I40" s="61"/>
      <c r="J40" s="57">
        <f>SUM(J30:J39)</f>
        <v>67334</v>
      </c>
      <c r="K40" s="61"/>
      <c r="L40" s="57">
        <f>SUM(L30:L39)</f>
        <v>34427.32752846618</v>
      </c>
    </row>
    <row r="41" spans="1:14" s="79" customFormat="1" ht="13.5" customHeight="1" thickBot="1" x14ac:dyDescent="0.35">
      <c r="A41" s="126"/>
      <c r="B41" s="127" t="s">
        <v>48</v>
      </c>
      <c r="C41" s="128"/>
      <c r="D41" s="129"/>
      <c r="E41" s="73">
        <f>E40+E29+E18</f>
        <v>1044</v>
      </c>
      <c r="F41" s="74"/>
      <c r="G41" s="75"/>
      <c r="H41" s="76"/>
      <c r="I41" s="80" t="e">
        <f>J41/C41</f>
        <v>#DIV/0!</v>
      </c>
      <c r="J41" s="77">
        <f>J40+J29+J18</f>
        <v>123420</v>
      </c>
      <c r="K41" s="80">
        <f>L41/E41</f>
        <v>60.444103426472502</v>
      </c>
      <c r="L41" s="77">
        <f>L40+L29+L18</f>
        <v>63103.643977237291</v>
      </c>
      <c r="M41" s="78"/>
      <c r="N41" s="78"/>
    </row>
    <row r="42" spans="1:14" s="5" customFormat="1" ht="15" customHeight="1" x14ac:dyDescent="0.3">
      <c r="A42" s="4"/>
      <c r="B42" s="4"/>
      <c r="C42" s="4"/>
      <c r="D42" s="4"/>
      <c r="E42" s="15"/>
      <c r="F42" s="15"/>
      <c r="G42" s="15"/>
      <c r="H42" s="13"/>
      <c r="I42" s="35"/>
      <c r="J42" s="39"/>
      <c r="K42" s="35"/>
      <c r="L42" s="39"/>
      <c r="M42" s="3"/>
    </row>
    <row r="43" spans="1:14" x14ac:dyDescent="0.3">
      <c r="A43" s="14"/>
      <c r="B43" s="14"/>
      <c r="C43" s="14"/>
      <c r="D43" s="14"/>
      <c r="E43" s="14"/>
      <c r="F43" s="14"/>
      <c r="G43" s="14"/>
      <c r="H43" s="14"/>
      <c r="I43" s="35"/>
      <c r="K43" s="35"/>
    </row>
    <row r="44" spans="1:14" x14ac:dyDescent="0.3">
      <c r="A44" s="14"/>
      <c r="B44" s="14"/>
      <c r="C44" s="14"/>
      <c r="D44" s="14"/>
      <c r="E44" s="14"/>
      <c r="F44" s="14"/>
      <c r="G44" s="14"/>
      <c r="H44" s="14"/>
      <c r="I44" s="92" t="s">
        <v>65</v>
      </c>
      <c r="J44" s="93">
        <f>J41*0.05</f>
        <v>6171</v>
      </c>
      <c r="K44" s="92"/>
      <c r="L44" s="62">
        <f>J44/1.95583</f>
        <v>3155.1821988618644</v>
      </c>
    </row>
    <row r="45" spans="1:14" s="6" customFormat="1" ht="13.8" x14ac:dyDescent="0.3">
      <c r="A45" s="11"/>
      <c r="B45" s="11"/>
      <c r="C45" s="11"/>
      <c r="D45" s="11"/>
      <c r="E45" s="11"/>
      <c r="F45" s="11"/>
      <c r="G45" s="11"/>
      <c r="H45" s="11"/>
      <c r="I45" s="92" t="s">
        <v>66</v>
      </c>
      <c r="J45" s="94">
        <v>1234</v>
      </c>
      <c r="K45" s="92"/>
      <c r="L45" s="62">
        <v>631</v>
      </c>
      <c r="M45" s="17"/>
    </row>
  </sheetData>
  <mergeCells count="23">
    <mergeCell ref="A2:L2"/>
    <mergeCell ref="L4:L5"/>
    <mergeCell ref="D3:E3"/>
    <mergeCell ref="A8:A41"/>
    <mergeCell ref="B8:B18"/>
    <mergeCell ref="C18:D18"/>
    <mergeCell ref="B41:D41"/>
    <mergeCell ref="A7:D7"/>
    <mergeCell ref="K4:K5"/>
    <mergeCell ref="A4:A5"/>
    <mergeCell ref="B4:B5"/>
    <mergeCell ref="C4:C5"/>
    <mergeCell ref="I4:I5"/>
    <mergeCell ref="J4:J5"/>
    <mergeCell ref="B19:B29"/>
    <mergeCell ref="C29:D29"/>
    <mergeCell ref="G4:G5"/>
    <mergeCell ref="H4:H5"/>
    <mergeCell ref="B30:B40"/>
    <mergeCell ref="C40:D40"/>
    <mergeCell ref="D4:D5"/>
    <mergeCell ref="E4:E5"/>
    <mergeCell ref="F4:F5"/>
  </mergeCells>
  <pageMargins left="0.70866141732283472" right="0.70866141732283472" top="0.74803149606299213" bottom="0.35433070866141736" header="0" footer="0"/>
  <pageSetup paperSize="9" scale="56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>
    <pageSetUpPr fitToPage="1"/>
  </sheetPr>
  <dimension ref="A1:M56"/>
  <sheetViews>
    <sheetView tabSelected="1" topLeftCell="A32" workbookViewId="0">
      <selection activeCell="A2" sqref="A2:L55"/>
    </sheetView>
  </sheetViews>
  <sheetFormatPr defaultRowHeight="14.4" x14ac:dyDescent="0.3"/>
  <cols>
    <col min="1" max="1" width="10" style="8" customWidth="1"/>
    <col min="2" max="2" width="8.77734375" style="8" customWidth="1"/>
    <col min="3" max="3" width="7.88671875" style="8" customWidth="1"/>
    <col min="4" max="4" width="27.88671875" style="8" customWidth="1"/>
    <col min="5" max="5" width="11" style="8" customWidth="1"/>
    <col min="6" max="6" width="10.6640625" style="8" customWidth="1"/>
    <col min="7" max="7" width="6.33203125" style="8" customWidth="1"/>
    <col min="8" max="8" width="10.33203125" style="8" customWidth="1"/>
    <col min="9" max="9" width="9.77734375" style="8" customWidth="1"/>
    <col min="10" max="10" width="10.33203125" style="9" customWidth="1"/>
    <col min="12" max="12" width="9.77734375" customWidth="1"/>
  </cols>
  <sheetData>
    <row r="1" spans="1:13" x14ac:dyDescent="0.3">
      <c r="A1" s="14"/>
      <c r="B1" s="14"/>
      <c r="C1" s="14"/>
      <c r="D1" s="14"/>
      <c r="E1" s="14"/>
      <c r="F1" s="14"/>
      <c r="G1" s="14"/>
      <c r="H1" s="14"/>
      <c r="I1" s="14"/>
    </row>
    <row r="2" spans="1:13" ht="31.8" customHeight="1" x14ac:dyDescent="0.3">
      <c r="A2" s="142" t="s">
        <v>20</v>
      </c>
      <c r="B2" s="143"/>
      <c r="C2" s="143"/>
      <c r="D2" s="143"/>
      <c r="E2" s="143"/>
      <c r="F2" s="143"/>
      <c r="G2" s="143"/>
      <c r="H2" s="143"/>
      <c r="I2" s="143"/>
      <c r="J2" s="143"/>
      <c r="K2" s="143"/>
      <c r="L2" s="143"/>
    </row>
    <row r="3" spans="1:13" ht="28.8" customHeight="1" x14ac:dyDescent="0.3">
      <c r="A3" s="145" t="s">
        <v>39</v>
      </c>
      <c r="B3" s="146"/>
      <c r="C3" s="146"/>
      <c r="D3" s="146"/>
      <c r="E3" s="146"/>
      <c r="F3" s="146"/>
      <c r="G3" s="146"/>
      <c r="H3" s="146"/>
      <c r="I3" s="146"/>
      <c r="J3" s="146"/>
      <c r="K3" s="146"/>
      <c r="L3" s="146"/>
    </row>
    <row r="4" spans="1:13" ht="15" thickBot="1" x14ac:dyDescent="0.35">
      <c r="A4" s="10"/>
      <c r="B4" s="10"/>
      <c r="C4" s="10"/>
      <c r="D4" s="144"/>
      <c r="E4" s="144"/>
      <c r="F4" s="10"/>
      <c r="G4" s="10"/>
      <c r="H4" s="10"/>
      <c r="I4" s="14"/>
    </row>
    <row r="5" spans="1:13" s="21" customFormat="1" ht="13.5" customHeight="1" x14ac:dyDescent="0.3">
      <c r="A5" s="134" t="s">
        <v>38</v>
      </c>
      <c r="B5" s="136" t="s">
        <v>16</v>
      </c>
      <c r="C5" s="138" t="s">
        <v>19</v>
      </c>
      <c r="D5" s="113" t="s">
        <v>0</v>
      </c>
      <c r="E5" s="115" t="s">
        <v>23</v>
      </c>
      <c r="F5" s="117" t="s">
        <v>14</v>
      </c>
      <c r="G5" s="105" t="s">
        <v>15</v>
      </c>
      <c r="H5" s="107" t="s">
        <v>17</v>
      </c>
      <c r="I5" s="132" t="s">
        <v>59</v>
      </c>
      <c r="J5" s="122" t="s">
        <v>60</v>
      </c>
      <c r="K5" s="132" t="s">
        <v>61</v>
      </c>
      <c r="L5" s="122" t="s">
        <v>62</v>
      </c>
    </row>
    <row r="6" spans="1:13" s="21" customFormat="1" ht="74.25" customHeight="1" thickBot="1" x14ac:dyDescent="0.35">
      <c r="A6" s="135"/>
      <c r="B6" s="137"/>
      <c r="C6" s="139"/>
      <c r="D6" s="114"/>
      <c r="E6" s="116"/>
      <c r="F6" s="118"/>
      <c r="G6" s="106"/>
      <c r="H6" s="108"/>
      <c r="I6" s="133"/>
      <c r="J6" s="123"/>
      <c r="K6" s="133"/>
      <c r="L6" s="123"/>
    </row>
    <row r="7" spans="1:13" s="27" customFormat="1" ht="13.8" thickBot="1" x14ac:dyDescent="0.35">
      <c r="A7" s="28">
        <v>1</v>
      </c>
      <c r="B7" s="29">
        <f>A7+1</f>
        <v>2</v>
      </c>
      <c r="C7" s="22">
        <f t="shared" ref="C7:E7" si="0">B7+1</f>
        <v>3</v>
      </c>
      <c r="D7" s="23">
        <f t="shared" si="0"/>
        <v>4</v>
      </c>
      <c r="E7" s="24">
        <f t="shared" si="0"/>
        <v>5</v>
      </c>
      <c r="F7" s="43">
        <f>E7+1</f>
        <v>6</v>
      </c>
      <c r="G7" s="25">
        <f>F7+1</f>
        <v>7</v>
      </c>
      <c r="H7" s="26">
        <f>G7+1</f>
        <v>8</v>
      </c>
      <c r="I7" s="37">
        <f>F7+1</f>
        <v>7</v>
      </c>
      <c r="J7" s="38">
        <f>I7+1</f>
        <v>8</v>
      </c>
      <c r="K7" s="37">
        <f>H7+1</f>
        <v>9</v>
      </c>
      <c r="L7" s="38">
        <f>K7+1</f>
        <v>10</v>
      </c>
    </row>
    <row r="8" spans="1:13" s="1" customFormat="1" ht="15" hidden="1" customHeight="1" x14ac:dyDescent="0.35">
      <c r="A8" s="130" t="s">
        <v>18</v>
      </c>
      <c r="B8" s="131"/>
      <c r="C8" s="131"/>
      <c r="D8" s="131"/>
      <c r="E8" s="30" t="e">
        <f>#REF!</f>
        <v>#REF!</v>
      </c>
      <c r="F8" s="44" t="s">
        <v>1</v>
      </c>
      <c r="G8" s="53" t="s">
        <v>1</v>
      </c>
      <c r="H8" s="54" t="s">
        <v>1</v>
      </c>
      <c r="I8" s="49" t="s">
        <v>1</v>
      </c>
      <c r="J8" s="50" t="e">
        <f>#REF!</f>
        <v>#REF!</v>
      </c>
      <c r="K8" s="49" t="s">
        <v>1</v>
      </c>
      <c r="L8" s="50" t="e">
        <f>#REF!</f>
        <v>#REF!</v>
      </c>
      <c r="M8" s="2"/>
    </row>
    <row r="9" spans="1:13" s="33" customFormat="1" ht="15.75" customHeight="1" x14ac:dyDescent="0.25">
      <c r="A9" s="125" t="s">
        <v>47</v>
      </c>
      <c r="B9" s="109" t="s">
        <v>49</v>
      </c>
      <c r="C9" s="45" t="s">
        <v>22</v>
      </c>
      <c r="D9" s="31" t="s">
        <v>8</v>
      </c>
      <c r="E9" s="46"/>
      <c r="F9" s="52"/>
      <c r="G9" s="32" t="s">
        <v>9</v>
      </c>
      <c r="H9" s="42">
        <f>E9</f>
        <v>0</v>
      </c>
      <c r="I9" s="95">
        <v>145</v>
      </c>
      <c r="J9" s="96">
        <f>H9*I9</f>
        <v>0</v>
      </c>
      <c r="K9" s="97">
        <f>I9/1.95583</f>
        <v>74.137322773451686</v>
      </c>
      <c r="L9" s="98">
        <f>H9*K9</f>
        <v>0</v>
      </c>
    </row>
    <row r="10" spans="1:13" s="33" customFormat="1" ht="15.75" customHeight="1" x14ac:dyDescent="0.25">
      <c r="A10" s="125"/>
      <c r="B10" s="109"/>
      <c r="C10" s="45" t="s">
        <v>22</v>
      </c>
      <c r="D10" s="31" t="s">
        <v>10</v>
      </c>
      <c r="E10" s="46">
        <v>1</v>
      </c>
      <c r="F10" s="52"/>
      <c r="G10" s="32" t="s">
        <v>9</v>
      </c>
      <c r="H10" s="42">
        <f>E10</f>
        <v>1</v>
      </c>
      <c r="I10" s="95">
        <v>135</v>
      </c>
      <c r="J10" s="96">
        <f t="shared" ref="J10:J18" si="1">H10*I10</f>
        <v>135</v>
      </c>
      <c r="K10" s="97">
        <f t="shared" ref="K10:K18" si="2">I10/1.95583</f>
        <v>69.024403961489497</v>
      </c>
      <c r="L10" s="98">
        <f t="shared" ref="L10:L18" si="3">H10*K10</f>
        <v>69.024403961489497</v>
      </c>
    </row>
    <row r="11" spans="1:13" s="33" customFormat="1" ht="15.75" customHeight="1" x14ac:dyDescent="0.25">
      <c r="A11" s="125"/>
      <c r="B11" s="109"/>
      <c r="C11" s="45" t="s">
        <v>22</v>
      </c>
      <c r="D11" s="34" t="s">
        <v>37</v>
      </c>
      <c r="E11" s="47">
        <v>0</v>
      </c>
      <c r="F11" s="41">
        <v>0.6</v>
      </c>
      <c r="G11" s="32" t="s">
        <v>11</v>
      </c>
      <c r="H11" s="42">
        <f>ROUND(E11/F11,0)</f>
        <v>0</v>
      </c>
      <c r="I11" s="95">
        <v>75</v>
      </c>
      <c r="J11" s="96">
        <f t="shared" si="1"/>
        <v>0</v>
      </c>
      <c r="K11" s="97">
        <f t="shared" si="2"/>
        <v>38.346891089716387</v>
      </c>
      <c r="L11" s="98">
        <f t="shared" si="3"/>
        <v>0</v>
      </c>
    </row>
    <row r="12" spans="1:13" s="33" customFormat="1" ht="15.75" customHeight="1" x14ac:dyDescent="0.25">
      <c r="A12" s="125"/>
      <c r="B12" s="110"/>
      <c r="C12" s="45" t="s">
        <v>22</v>
      </c>
      <c r="D12" s="34" t="s">
        <v>12</v>
      </c>
      <c r="E12" s="47">
        <v>8</v>
      </c>
      <c r="F12" s="41">
        <v>0.6</v>
      </c>
      <c r="G12" s="32" t="s">
        <v>11</v>
      </c>
      <c r="H12" s="42">
        <f>ROUND(E12/F12,0)</f>
        <v>13</v>
      </c>
      <c r="I12" s="95">
        <v>67</v>
      </c>
      <c r="J12" s="96">
        <f t="shared" si="1"/>
        <v>871</v>
      </c>
      <c r="K12" s="97">
        <f t="shared" si="2"/>
        <v>34.256556040146641</v>
      </c>
      <c r="L12" s="98">
        <f t="shared" si="3"/>
        <v>445.33522852190634</v>
      </c>
    </row>
    <row r="13" spans="1:13" s="33" customFormat="1" ht="15.75" customHeight="1" x14ac:dyDescent="0.25">
      <c r="A13" s="125"/>
      <c r="B13" s="110"/>
      <c r="C13" s="45" t="s">
        <v>22</v>
      </c>
      <c r="D13" s="34" t="s">
        <v>24</v>
      </c>
      <c r="E13" s="47">
        <v>9</v>
      </c>
      <c r="F13" s="41"/>
      <c r="G13" s="32" t="s">
        <v>9</v>
      </c>
      <c r="H13" s="42">
        <f>E13</f>
        <v>9</v>
      </c>
      <c r="I13" s="95">
        <v>135</v>
      </c>
      <c r="J13" s="96">
        <f t="shared" si="1"/>
        <v>1215</v>
      </c>
      <c r="K13" s="97">
        <f t="shared" si="2"/>
        <v>69.024403961489497</v>
      </c>
      <c r="L13" s="98">
        <f t="shared" si="3"/>
        <v>621.21963565340548</v>
      </c>
    </row>
    <row r="14" spans="1:13" s="33" customFormat="1" ht="15.75" customHeight="1" x14ac:dyDescent="0.25">
      <c r="A14" s="125"/>
      <c r="B14" s="110"/>
      <c r="C14" s="45" t="s">
        <v>22</v>
      </c>
      <c r="D14" s="34" t="s">
        <v>26</v>
      </c>
      <c r="E14" s="47">
        <v>9</v>
      </c>
      <c r="F14" s="41"/>
      <c r="G14" s="32" t="s">
        <v>9</v>
      </c>
      <c r="H14" s="42">
        <f>E14</f>
        <v>9</v>
      </c>
      <c r="I14" s="95">
        <v>135</v>
      </c>
      <c r="J14" s="96">
        <f t="shared" si="1"/>
        <v>1215</v>
      </c>
      <c r="K14" s="97">
        <f t="shared" si="2"/>
        <v>69.024403961489497</v>
      </c>
      <c r="L14" s="98">
        <f t="shared" si="3"/>
        <v>621.21963565340548</v>
      </c>
    </row>
    <row r="15" spans="1:13" s="33" customFormat="1" ht="15.75" customHeight="1" x14ac:dyDescent="0.25">
      <c r="A15" s="125"/>
      <c r="B15" s="110"/>
      <c r="C15" s="45" t="s">
        <v>22</v>
      </c>
      <c r="D15" s="34" t="s">
        <v>13</v>
      </c>
      <c r="E15" s="47">
        <v>2</v>
      </c>
      <c r="F15" s="41">
        <v>0.6</v>
      </c>
      <c r="G15" s="32" t="s">
        <v>11</v>
      </c>
      <c r="H15" s="42">
        <f>ROUND(E15/F15,0)</f>
        <v>3</v>
      </c>
      <c r="I15" s="95">
        <v>62</v>
      </c>
      <c r="J15" s="96">
        <f t="shared" si="1"/>
        <v>186</v>
      </c>
      <c r="K15" s="97">
        <f t="shared" si="2"/>
        <v>31.700096634165547</v>
      </c>
      <c r="L15" s="98">
        <f t="shared" si="3"/>
        <v>95.100289902496641</v>
      </c>
    </row>
    <row r="16" spans="1:13" s="33" customFormat="1" ht="15.75" customHeight="1" x14ac:dyDescent="0.25">
      <c r="A16" s="125"/>
      <c r="B16" s="110"/>
      <c r="C16" s="45" t="s">
        <v>22</v>
      </c>
      <c r="D16" s="34" t="s">
        <v>25</v>
      </c>
      <c r="E16" s="47">
        <v>1</v>
      </c>
      <c r="F16" s="41"/>
      <c r="G16" s="32" t="s">
        <v>9</v>
      </c>
      <c r="H16" s="42">
        <f>E16</f>
        <v>1</v>
      </c>
      <c r="I16" s="95">
        <v>135</v>
      </c>
      <c r="J16" s="96">
        <f t="shared" si="1"/>
        <v>135</v>
      </c>
      <c r="K16" s="97">
        <f t="shared" si="2"/>
        <v>69.024403961489497</v>
      </c>
      <c r="L16" s="98">
        <f t="shared" si="3"/>
        <v>69.024403961489497</v>
      </c>
    </row>
    <row r="17" spans="1:12" s="33" customFormat="1" ht="15.75" customHeight="1" x14ac:dyDescent="0.25">
      <c r="A17" s="125"/>
      <c r="B17" s="110"/>
      <c r="C17" s="45" t="s">
        <v>22</v>
      </c>
      <c r="D17" s="34" t="s">
        <v>36</v>
      </c>
      <c r="E17" s="47">
        <v>25</v>
      </c>
      <c r="F17" s="41"/>
      <c r="G17" s="32" t="s">
        <v>9</v>
      </c>
      <c r="H17" s="42">
        <f>E17</f>
        <v>25</v>
      </c>
      <c r="I17" s="99">
        <v>125</v>
      </c>
      <c r="J17" s="96">
        <f t="shared" si="1"/>
        <v>3125</v>
      </c>
      <c r="K17" s="97">
        <f t="shared" si="2"/>
        <v>63.911485149527309</v>
      </c>
      <c r="L17" s="98">
        <f t="shared" si="3"/>
        <v>1597.7871287381827</v>
      </c>
    </row>
    <row r="18" spans="1:12" s="33" customFormat="1" ht="15.75" customHeight="1" x14ac:dyDescent="0.25">
      <c r="A18" s="125"/>
      <c r="B18" s="110"/>
      <c r="C18" s="45" t="s">
        <v>22</v>
      </c>
      <c r="D18" s="34" t="s">
        <v>27</v>
      </c>
      <c r="E18" s="47">
        <v>40</v>
      </c>
      <c r="F18" s="41">
        <v>0.6</v>
      </c>
      <c r="G18" s="32" t="s">
        <v>11</v>
      </c>
      <c r="H18" s="42">
        <f>ROUND(E18/F18,0)</f>
        <v>67</v>
      </c>
      <c r="I18" s="99">
        <v>62</v>
      </c>
      <c r="J18" s="96">
        <f t="shared" si="1"/>
        <v>4154</v>
      </c>
      <c r="K18" s="97">
        <f t="shared" si="2"/>
        <v>31.700096634165547</v>
      </c>
      <c r="L18" s="98">
        <f t="shared" si="3"/>
        <v>2123.9064744890916</v>
      </c>
    </row>
    <row r="19" spans="1:12" s="33" customFormat="1" ht="13.5" customHeight="1" x14ac:dyDescent="0.25">
      <c r="A19" s="125"/>
      <c r="B19" s="110"/>
      <c r="C19" s="111" t="s">
        <v>50</v>
      </c>
      <c r="D19" s="112"/>
      <c r="E19" s="48">
        <f>SUM(E9:E18)</f>
        <v>95</v>
      </c>
      <c r="F19" s="40"/>
      <c r="G19" s="55"/>
      <c r="H19" s="56"/>
      <c r="I19" s="100"/>
      <c r="J19" s="101">
        <f>SUM(J9:J18)</f>
        <v>11036</v>
      </c>
      <c r="K19" s="102"/>
      <c r="L19" s="103">
        <f>SUM(L9:L18)</f>
        <v>5642.6172008814665</v>
      </c>
    </row>
    <row r="20" spans="1:12" s="33" customFormat="1" ht="15.75" customHeight="1" x14ac:dyDescent="0.25">
      <c r="A20" s="125"/>
      <c r="B20" s="109" t="s">
        <v>51</v>
      </c>
      <c r="C20" s="45" t="s">
        <v>22</v>
      </c>
      <c r="D20" s="31" t="s">
        <v>8</v>
      </c>
      <c r="E20" s="46">
        <v>0</v>
      </c>
      <c r="F20" s="52"/>
      <c r="G20" s="32" t="s">
        <v>9</v>
      </c>
      <c r="H20" s="42">
        <f>E20</f>
        <v>0</v>
      </c>
      <c r="I20" s="95">
        <v>145</v>
      </c>
      <c r="J20" s="96">
        <f>H20*I20</f>
        <v>0</v>
      </c>
      <c r="K20" s="97">
        <f>I20/1.95583</f>
        <v>74.137322773451686</v>
      </c>
      <c r="L20" s="98">
        <f>H20*K20</f>
        <v>0</v>
      </c>
    </row>
    <row r="21" spans="1:12" s="33" customFormat="1" ht="15.75" customHeight="1" x14ac:dyDescent="0.25">
      <c r="A21" s="125"/>
      <c r="B21" s="109"/>
      <c r="C21" s="45" t="s">
        <v>22</v>
      </c>
      <c r="D21" s="31" t="s">
        <v>10</v>
      </c>
      <c r="E21" s="46">
        <v>2</v>
      </c>
      <c r="F21" s="52"/>
      <c r="G21" s="32" t="s">
        <v>9</v>
      </c>
      <c r="H21" s="42">
        <f>E21</f>
        <v>2</v>
      </c>
      <c r="I21" s="95">
        <v>135</v>
      </c>
      <c r="J21" s="96">
        <f t="shared" ref="J21:J29" si="4">H21*I21</f>
        <v>270</v>
      </c>
      <c r="K21" s="97">
        <f t="shared" ref="K21:K29" si="5">I21/1.95583</f>
        <v>69.024403961489497</v>
      </c>
      <c r="L21" s="98">
        <f t="shared" ref="L21:L29" si="6">H21*K21</f>
        <v>138.04880792297899</v>
      </c>
    </row>
    <row r="22" spans="1:12" s="33" customFormat="1" ht="15.75" customHeight="1" x14ac:dyDescent="0.25">
      <c r="A22" s="125"/>
      <c r="B22" s="109"/>
      <c r="C22" s="45" t="s">
        <v>22</v>
      </c>
      <c r="D22" s="34" t="s">
        <v>37</v>
      </c>
      <c r="E22" s="47">
        <v>1</v>
      </c>
      <c r="F22" s="41">
        <v>0.6</v>
      </c>
      <c r="G22" s="32" t="s">
        <v>11</v>
      </c>
      <c r="H22" s="42">
        <f>ROUND(E22/F22,0)</f>
        <v>2</v>
      </c>
      <c r="I22" s="95">
        <v>75</v>
      </c>
      <c r="J22" s="96">
        <f t="shared" si="4"/>
        <v>150</v>
      </c>
      <c r="K22" s="97">
        <f t="shared" si="5"/>
        <v>38.346891089716387</v>
      </c>
      <c r="L22" s="98">
        <f t="shared" si="6"/>
        <v>76.693782179432773</v>
      </c>
    </row>
    <row r="23" spans="1:12" s="33" customFormat="1" ht="15.75" customHeight="1" x14ac:dyDescent="0.25">
      <c r="A23" s="125"/>
      <c r="B23" s="110"/>
      <c r="C23" s="45" t="s">
        <v>22</v>
      </c>
      <c r="D23" s="34" t="s">
        <v>12</v>
      </c>
      <c r="E23" s="47">
        <v>49</v>
      </c>
      <c r="F23" s="41">
        <v>0.6</v>
      </c>
      <c r="G23" s="32" t="s">
        <v>11</v>
      </c>
      <c r="H23" s="42">
        <f>ROUND(E23/F23,0)</f>
        <v>82</v>
      </c>
      <c r="I23" s="95">
        <v>67</v>
      </c>
      <c r="J23" s="96">
        <f t="shared" si="4"/>
        <v>5494</v>
      </c>
      <c r="K23" s="97">
        <f t="shared" si="5"/>
        <v>34.256556040146641</v>
      </c>
      <c r="L23" s="98">
        <f t="shared" si="6"/>
        <v>2809.0375952920244</v>
      </c>
    </row>
    <row r="24" spans="1:12" s="33" customFormat="1" ht="15.75" customHeight="1" x14ac:dyDescent="0.25">
      <c r="A24" s="125"/>
      <c r="B24" s="110"/>
      <c r="C24" s="45" t="s">
        <v>22</v>
      </c>
      <c r="D24" s="34" t="s">
        <v>24</v>
      </c>
      <c r="E24" s="47">
        <v>27</v>
      </c>
      <c r="F24" s="41"/>
      <c r="G24" s="32" t="s">
        <v>9</v>
      </c>
      <c r="H24" s="42">
        <f>E24</f>
        <v>27</v>
      </c>
      <c r="I24" s="95">
        <v>135</v>
      </c>
      <c r="J24" s="96">
        <f t="shared" si="4"/>
        <v>3645</v>
      </c>
      <c r="K24" s="97">
        <f t="shared" si="5"/>
        <v>69.024403961489497</v>
      </c>
      <c r="L24" s="98">
        <f t="shared" si="6"/>
        <v>1863.6589069602164</v>
      </c>
    </row>
    <row r="25" spans="1:12" s="33" customFormat="1" ht="15.75" customHeight="1" x14ac:dyDescent="0.25">
      <c r="A25" s="125"/>
      <c r="B25" s="110"/>
      <c r="C25" s="45" t="s">
        <v>22</v>
      </c>
      <c r="D25" s="34" t="s">
        <v>26</v>
      </c>
      <c r="E25" s="47">
        <v>27</v>
      </c>
      <c r="F25" s="41"/>
      <c r="G25" s="32" t="s">
        <v>9</v>
      </c>
      <c r="H25" s="42">
        <f>E25</f>
        <v>27</v>
      </c>
      <c r="I25" s="95">
        <v>135</v>
      </c>
      <c r="J25" s="96">
        <f t="shared" si="4"/>
        <v>3645</v>
      </c>
      <c r="K25" s="97">
        <f t="shared" si="5"/>
        <v>69.024403961489497</v>
      </c>
      <c r="L25" s="98">
        <f t="shared" si="6"/>
        <v>1863.6589069602164</v>
      </c>
    </row>
    <row r="26" spans="1:12" s="33" customFormat="1" ht="15.75" customHeight="1" x14ac:dyDescent="0.25">
      <c r="A26" s="125"/>
      <c r="B26" s="110"/>
      <c r="C26" s="45" t="s">
        <v>22</v>
      </c>
      <c r="D26" s="34" t="s">
        <v>13</v>
      </c>
      <c r="E26" s="47">
        <v>5</v>
      </c>
      <c r="F26" s="41">
        <v>0.6</v>
      </c>
      <c r="G26" s="32" t="s">
        <v>11</v>
      </c>
      <c r="H26" s="42">
        <f>ROUND(E26/F26,0)</f>
        <v>8</v>
      </c>
      <c r="I26" s="95">
        <v>62</v>
      </c>
      <c r="J26" s="96">
        <f t="shared" si="4"/>
        <v>496</v>
      </c>
      <c r="K26" s="97">
        <f t="shared" si="5"/>
        <v>31.700096634165547</v>
      </c>
      <c r="L26" s="98">
        <f t="shared" si="6"/>
        <v>253.60077307332438</v>
      </c>
    </row>
    <row r="27" spans="1:12" s="33" customFormat="1" ht="15.75" customHeight="1" x14ac:dyDescent="0.25">
      <c r="A27" s="125"/>
      <c r="B27" s="110"/>
      <c r="C27" s="45" t="s">
        <v>22</v>
      </c>
      <c r="D27" s="34" t="s">
        <v>25</v>
      </c>
      <c r="E27" s="47">
        <v>10</v>
      </c>
      <c r="F27" s="41"/>
      <c r="G27" s="32" t="s">
        <v>9</v>
      </c>
      <c r="H27" s="42">
        <f>E27</f>
        <v>10</v>
      </c>
      <c r="I27" s="95">
        <v>135</v>
      </c>
      <c r="J27" s="96">
        <f t="shared" si="4"/>
        <v>1350</v>
      </c>
      <c r="K27" s="97">
        <f t="shared" si="5"/>
        <v>69.024403961489497</v>
      </c>
      <c r="L27" s="98">
        <f t="shared" si="6"/>
        <v>690.24403961489497</v>
      </c>
    </row>
    <row r="28" spans="1:12" s="33" customFormat="1" ht="15.75" customHeight="1" x14ac:dyDescent="0.25">
      <c r="A28" s="125"/>
      <c r="B28" s="110"/>
      <c r="C28" s="45" t="s">
        <v>22</v>
      </c>
      <c r="D28" s="34" t="s">
        <v>36</v>
      </c>
      <c r="E28" s="47">
        <v>116</v>
      </c>
      <c r="F28" s="41"/>
      <c r="G28" s="32" t="s">
        <v>9</v>
      </c>
      <c r="H28" s="42">
        <f>E28</f>
        <v>116</v>
      </c>
      <c r="I28" s="99">
        <v>125</v>
      </c>
      <c r="J28" s="96">
        <f t="shared" si="4"/>
        <v>14500</v>
      </c>
      <c r="K28" s="97">
        <f t="shared" si="5"/>
        <v>63.911485149527309</v>
      </c>
      <c r="L28" s="98">
        <f t="shared" si="6"/>
        <v>7413.7322773451679</v>
      </c>
    </row>
    <row r="29" spans="1:12" s="33" customFormat="1" ht="15.75" customHeight="1" x14ac:dyDescent="0.25">
      <c r="A29" s="125"/>
      <c r="B29" s="110"/>
      <c r="C29" s="45" t="s">
        <v>22</v>
      </c>
      <c r="D29" s="34" t="s">
        <v>27</v>
      </c>
      <c r="E29" s="47">
        <v>150</v>
      </c>
      <c r="F29" s="41">
        <v>0.6</v>
      </c>
      <c r="G29" s="32" t="s">
        <v>11</v>
      </c>
      <c r="H29" s="42">
        <f>ROUND(E29/F29,0)</f>
        <v>250</v>
      </c>
      <c r="I29" s="99">
        <v>62</v>
      </c>
      <c r="J29" s="96">
        <f t="shared" si="4"/>
        <v>15500</v>
      </c>
      <c r="K29" s="97">
        <f t="shared" si="5"/>
        <v>31.700096634165547</v>
      </c>
      <c r="L29" s="98">
        <f t="shared" si="6"/>
        <v>7925.0241585413869</v>
      </c>
    </row>
    <row r="30" spans="1:12" s="33" customFormat="1" ht="13.5" customHeight="1" x14ac:dyDescent="0.25">
      <c r="A30" s="125"/>
      <c r="B30" s="110"/>
      <c r="C30" s="140" t="s">
        <v>52</v>
      </c>
      <c r="D30" s="141"/>
      <c r="E30" s="48">
        <f>SUM(E20:E29)</f>
        <v>387</v>
      </c>
      <c r="F30" s="40"/>
      <c r="G30" s="55"/>
      <c r="H30" s="56"/>
      <c r="I30" s="100"/>
      <c r="J30" s="101">
        <f>SUM(J20:J29)</f>
        <v>45050</v>
      </c>
      <c r="K30" s="102"/>
      <c r="L30" s="103">
        <f>SUM(L20:L29)</f>
        <v>23033.699247889643</v>
      </c>
    </row>
    <row r="31" spans="1:12" s="33" customFormat="1" ht="15.75" customHeight="1" x14ac:dyDescent="0.25">
      <c r="A31" s="125"/>
      <c r="B31" s="109" t="s">
        <v>53</v>
      </c>
      <c r="C31" s="45" t="s">
        <v>22</v>
      </c>
      <c r="D31" s="31" t="s">
        <v>8</v>
      </c>
      <c r="E31" s="46">
        <v>0</v>
      </c>
      <c r="F31" s="52"/>
      <c r="G31" s="32" t="s">
        <v>9</v>
      </c>
      <c r="H31" s="42">
        <f>E31</f>
        <v>0</v>
      </c>
      <c r="I31" s="95">
        <v>145</v>
      </c>
      <c r="J31" s="96">
        <f>H31*I31</f>
        <v>0</v>
      </c>
      <c r="K31" s="97">
        <f>I31/1.95583</f>
        <v>74.137322773451686</v>
      </c>
      <c r="L31" s="98">
        <f>H31*K31</f>
        <v>0</v>
      </c>
    </row>
    <row r="32" spans="1:12" s="33" customFormat="1" ht="15.75" customHeight="1" x14ac:dyDescent="0.25">
      <c r="A32" s="125"/>
      <c r="B32" s="109"/>
      <c r="C32" s="45" t="s">
        <v>22</v>
      </c>
      <c r="D32" s="31" t="s">
        <v>10</v>
      </c>
      <c r="E32" s="46">
        <v>2</v>
      </c>
      <c r="F32" s="52"/>
      <c r="G32" s="32" t="s">
        <v>9</v>
      </c>
      <c r="H32" s="42">
        <f>E32</f>
        <v>2</v>
      </c>
      <c r="I32" s="95">
        <v>135</v>
      </c>
      <c r="J32" s="96">
        <f t="shared" ref="J32:J40" si="7">H32*I32</f>
        <v>270</v>
      </c>
      <c r="K32" s="97">
        <f t="shared" ref="K32:K40" si="8">I32/1.95583</f>
        <v>69.024403961489497</v>
      </c>
      <c r="L32" s="98">
        <f t="shared" ref="L32:L40" si="9">H32*K32</f>
        <v>138.04880792297899</v>
      </c>
    </row>
    <row r="33" spans="1:13" s="33" customFormat="1" ht="15.75" customHeight="1" x14ac:dyDescent="0.25">
      <c r="A33" s="125"/>
      <c r="B33" s="109"/>
      <c r="C33" s="45" t="s">
        <v>22</v>
      </c>
      <c r="D33" s="34" t="s">
        <v>37</v>
      </c>
      <c r="E33" s="47">
        <v>1</v>
      </c>
      <c r="F33" s="41">
        <v>0.6</v>
      </c>
      <c r="G33" s="32" t="s">
        <v>11</v>
      </c>
      <c r="H33" s="42">
        <f>ROUND(E33/F33,0)</f>
        <v>2</v>
      </c>
      <c r="I33" s="95">
        <v>75</v>
      </c>
      <c r="J33" s="96">
        <f t="shared" si="7"/>
        <v>150</v>
      </c>
      <c r="K33" s="97">
        <f t="shared" si="8"/>
        <v>38.346891089716387</v>
      </c>
      <c r="L33" s="98">
        <f t="shared" si="9"/>
        <v>76.693782179432773</v>
      </c>
    </row>
    <row r="34" spans="1:13" s="33" customFormat="1" ht="15.75" customHeight="1" x14ac:dyDescent="0.25">
      <c r="A34" s="125"/>
      <c r="B34" s="110"/>
      <c r="C34" s="45" t="s">
        <v>22</v>
      </c>
      <c r="D34" s="34" t="s">
        <v>12</v>
      </c>
      <c r="E34" s="47">
        <v>52</v>
      </c>
      <c r="F34" s="41">
        <v>0.6</v>
      </c>
      <c r="G34" s="32" t="s">
        <v>11</v>
      </c>
      <c r="H34" s="42">
        <f>ROUND(E34/F34,0)</f>
        <v>87</v>
      </c>
      <c r="I34" s="95">
        <v>67</v>
      </c>
      <c r="J34" s="96">
        <f t="shared" si="7"/>
        <v>5829</v>
      </c>
      <c r="K34" s="97">
        <f t="shared" si="8"/>
        <v>34.256556040146641</v>
      </c>
      <c r="L34" s="98">
        <f t="shared" si="9"/>
        <v>2980.3203754927576</v>
      </c>
    </row>
    <row r="35" spans="1:13" s="33" customFormat="1" ht="15.75" customHeight="1" x14ac:dyDescent="0.25">
      <c r="A35" s="125"/>
      <c r="B35" s="110"/>
      <c r="C35" s="45" t="s">
        <v>22</v>
      </c>
      <c r="D35" s="34" t="s">
        <v>24</v>
      </c>
      <c r="E35" s="47">
        <v>50</v>
      </c>
      <c r="F35" s="41"/>
      <c r="G35" s="32" t="s">
        <v>9</v>
      </c>
      <c r="H35" s="42">
        <f>E35</f>
        <v>50</v>
      </c>
      <c r="I35" s="95">
        <v>135</v>
      </c>
      <c r="J35" s="96">
        <f t="shared" si="7"/>
        <v>6750</v>
      </c>
      <c r="K35" s="97">
        <f t="shared" si="8"/>
        <v>69.024403961489497</v>
      </c>
      <c r="L35" s="98">
        <f t="shared" si="9"/>
        <v>3451.2201980744749</v>
      </c>
    </row>
    <row r="36" spans="1:13" s="33" customFormat="1" ht="15.75" customHeight="1" x14ac:dyDescent="0.25">
      <c r="A36" s="125"/>
      <c r="B36" s="110"/>
      <c r="C36" s="45" t="s">
        <v>22</v>
      </c>
      <c r="D36" s="34" t="s">
        <v>26</v>
      </c>
      <c r="E36" s="47">
        <v>49</v>
      </c>
      <c r="F36" s="41"/>
      <c r="G36" s="32" t="s">
        <v>9</v>
      </c>
      <c r="H36" s="42">
        <f>E36</f>
        <v>49</v>
      </c>
      <c r="I36" s="95">
        <v>135</v>
      </c>
      <c r="J36" s="96">
        <f t="shared" si="7"/>
        <v>6615</v>
      </c>
      <c r="K36" s="97">
        <f t="shared" si="8"/>
        <v>69.024403961489497</v>
      </c>
      <c r="L36" s="98">
        <f t="shared" si="9"/>
        <v>3382.1957941129854</v>
      </c>
    </row>
    <row r="37" spans="1:13" s="33" customFormat="1" ht="15.75" customHeight="1" x14ac:dyDescent="0.25">
      <c r="A37" s="125"/>
      <c r="B37" s="110"/>
      <c r="C37" s="45" t="s">
        <v>22</v>
      </c>
      <c r="D37" s="34" t="s">
        <v>13</v>
      </c>
      <c r="E37" s="47">
        <v>6</v>
      </c>
      <c r="F37" s="41">
        <v>0.6</v>
      </c>
      <c r="G37" s="32" t="s">
        <v>11</v>
      </c>
      <c r="H37" s="42">
        <f>ROUND(E37/F37,0)</f>
        <v>10</v>
      </c>
      <c r="I37" s="95">
        <v>62</v>
      </c>
      <c r="J37" s="96">
        <f t="shared" si="7"/>
        <v>620</v>
      </c>
      <c r="K37" s="97">
        <f t="shared" si="8"/>
        <v>31.700096634165547</v>
      </c>
      <c r="L37" s="98">
        <f t="shared" si="9"/>
        <v>317.0009663416555</v>
      </c>
    </row>
    <row r="38" spans="1:13" s="33" customFormat="1" ht="15.75" customHeight="1" x14ac:dyDescent="0.25">
      <c r="A38" s="125"/>
      <c r="B38" s="110"/>
      <c r="C38" s="45" t="s">
        <v>22</v>
      </c>
      <c r="D38" s="34" t="s">
        <v>25</v>
      </c>
      <c r="E38" s="47">
        <v>10</v>
      </c>
      <c r="F38" s="41"/>
      <c r="G38" s="32" t="s">
        <v>9</v>
      </c>
      <c r="H38" s="42">
        <f>E38</f>
        <v>10</v>
      </c>
      <c r="I38" s="95">
        <v>135</v>
      </c>
      <c r="J38" s="96">
        <f t="shared" si="7"/>
        <v>1350</v>
      </c>
      <c r="K38" s="97">
        <f t="shared" si="8"/>
        <v>69.024403961489497</v>
      </c>
      <c r="L38" s="98">
        <f t="shared" si="9"/>
        <v>690.24403961489497</v>
      </c>
    </row>
    <row r="39" spans="1:13" s="33" customFormat="1" ht="15.75" customHeight="1" x14ac:dyDescent="0.25">
      <c r="A39" s="125"/>
      <c r="B39" s="110"/>
      <c r="C39" s="45" t="s">
        <v>22</v>
      </c>
      <c r="D39" s="34" t="s">
        <v>36</v>
      </c>
      <c r="E39" s="47">
        <v>242</v>
      </c>
      <c r="F39" s="41"/>
      <c r="G39" s="32" t="s">
        <v>9</v>
      </c>
      <c r="H39" s="42">
        <f>E39</f>
        <v>242</v>
      </c>
      <c r="I39" s="99">
        <v>125</v>
      </c>
      <c r="J39" s="96">
        <f t="shared" si="7"/>
        <v>30250</v>
      </c>
      <c r="K39" s="97">
        <f t="shared" si="8"/>
        <v>63.911485149527309</v>
      </c>
      <c r="L39" s="98">
        <f t="shared" si="9"/>
        <v>15466.579406185609</v>
      </c>
    </row>
    <row r="40" spans="1:13" s="33" customFormat="1" ht="15.75" customHeight="1" x14ac:dyDescent="0.25">
      <c r="A40" s="125"/>
      <c r="B40" s="110"/>
      <c r="C40" s="45" t="s">
        <v>22</v>
      </c>
      <c r="D40" s="34" t="s">
        <v>27</v>
      </c>
      <c r="E40" s="47">
        <v>150</v>
      </c>
      <c r="F40" s="41">
        <v>0.6</v>
      </c>
      <c r="G40" s="32" t="s">
        <v>11</v>
      </c>
      <c r="H40" s="42">
        <f>ROUND(E40/F40,0)</f>
        <v>250</v>
      </c>
      <c r="I40" s="99">
        <v>62</v>
      </c>
      <c r="J40" s="96">
        <f t="shared" si="7"/>
        <v>15500</v>
      </c>
      <c r="K40" s="97">
        <f t="shared" si="8"/>
        <v>31.700096634165547</v>
      </c>
      <c r="L40" s="98">
        <f t="shared" si="9"/>
        <v>7925.0241585413869</v>
      </c>
    </row>
    <row r="41" spans="1:13" s="33" customFormat="1" ht="13.5" customHeight="1" thickBot="1" x14ac:dyDescent="0.3">
      <c r="A41" s="125"/>
      <c r="B41" s="110"/>
      <c r="C41" s="111" t="s">
        <v>54</v>
      </c>
      <c r="D41" s="112"/>
      <c r="E41" s="48">
        <f>SUM(E31:E40)</f>
        <v>562</v>
      </c>
      <c r="F41" s="40"/>
      <c r="G41" s="55"/>
      <c r="H41" s="56"/>
      <c r="I41" s="100"/>
      <c r="J41" s="101">
        <f>SUM(J31:J40)</f>
        <v>67334</v>
      </c>
      <c r="K41" s="100"/>
      <c r="L41" s="101">
        <f>SUM(L31:L40)</f>
        <v>34427.32752846618</v>
      </c>
    </row>
    <row r="42" spans="1:13" s="79" customFormat="1" ht="13.5" customHeight="1" thickBot="1" x14ac:dyDescent="0.35">
      <c r="A42" s="126"/>
      <c r="B42" s="127" t="s">
        <v>48</v>
      </c>
      <c r="C42" s="128"/>
      <c r="D42" s="129"/>
      <c r="E42" s="73">
        <f>E41+E30+E19</f>
        <v>1044</v>
      </c>
      <c r="F42" s="74"/>
      <c r="G42" s="75"/>
      <c r="H42" s="76"/>
      <c r="I42" s="80" t="e">
        <f>J42/C42</f>
        <v>#DIV/0!</v>
      </c>
      <c r="J42" s="104">
        <f>J41+J30+J19</f>
        <v>123420</v>
      </c>
      <c r="K42" s="80">
        <f>L42/E42</f>
        <v>60.444103426472502</v>
      </c>
      <c r="L42" s="104">
        <f>L41+L30+L19</f>
        <v>63103.643977237291</v>
      </c>
      <c r="M42" s="78"/>
    </row>
    <row r="43" spans="1:13" ht="12" customHeight="1" x14ac:dyDescent="0.3">
      <c r="A43" s="4"/>
      <c r="B43" s="4"/>
      <c r="C43" s="4"/>
      <c r="D43" s="4"/>
      <c r="E43" s="15"/>
      <c r="F43" s="15"/>
      <c r="G43" s="15"/>
      <c r="H43" s="13"/>
      <c r="I43" s="14"/>
      <c r="J43" s="3"/>
    </row>
    <row r="44" spans="1:13" hidden="1" x14ac:dyDescent="0.3">
      <c r="A44" s="14"/>
      <c r="B44" s="14"/>
      <c r="C44" s="14"/>
      <c r="D44" s="14"/>
      <c r="E44" s="14"/>
      <c r="F44" s="14"/>
      <c r="G44" s="14"/>
      <c r="H44" s="14"/>
      <c r="I44" s="14"/>
    </row>
    <row r="45" spans="1:13" x14ac:dyDescent="0.3">
      <c r="A45" s="14"/>
      <c r="B45" s="14"/>
      <c r="C45" s="14"/>
      <c r="D45" s="14"/>
      <c r="E45" s="14"/>
      <c r="F45" s="14"/>
      <c r="G45" s="14"/>
      <c r="H45" s="14"/>
      <c r="I45" s="14"/>
    </row>
    <row r="46" spans="1:13" x14ac:dyDescent="0.3">
      <c r="A46" s="147" t="s">
        <v>28</v>
      </c>
      <c r="B46" s="147"/>
      <c r="C46" s="147"/>
      <c r="D46" s="147"/>
      <c r="E46" s="11"/>
      <c r="F46" s="9"/>
      <c r="G46" s="63" t="s">
        <v>29</v>
      </c>
      <c r="H46" s="63"/>
      <c r="I46" s="9"/>
      <c r="J46" s="11"/>
    </row>
    <row r="47" spans="1:13" x14ac:dyDescent="0.3">
      <c r="A47" s="147" t="s">
        <v>30</v>
      </c>
      <c r="B47" s="147"/>
      <c r="C47" s="147"/>
      <c r="D47" s="147"/>
      <c r="E47" s="11"/>
      <c r="F47" s="9"/>
      <c r="G47" s="147" t="s">
        <v>45</v>
      </c>
      <c r="H47" s="147"/>
      <c r="I47" s="147"/>
      <c r="J47" s="11"/>
    </row>
    <row r="48" spans="1:13" ht="6" customHeight="1" x14ac:dyDescent="0.3">
      <c r="A48" s="63"/>
      <c r="B48" s="63"/>
      <c r="C48" s="63"/>
      <c r="D48" s="63"/>
      <c r="E48" s="11"/>
      <c r="F48" s="9"/>
      <c r="G48" s="63"/>
      <c r="H48" s="63"/>
      <c r="I48" s="63"/>
      <c r="J48" s="11"/>
    </row>
    <row r="49" spans="1:10" x14ac:dyDescent="0.3">
      <c r="A49" s="147" t="s">
        <v>31</v>
      </c>
      <c r="B49" s="147"/>
      <c r="C49" s="147"/>
      <c r="D49" s="63"/>
      <c r="E49" s="11"/>
      <c r="F49" s="9"/>
      <c r="G49" s="147" t="s">
        <v>32</v>
      </c>
      <c r="H49" s="147"/>
      <c r="I49" s="11"/>
      <c r="J49" s="11"/>
    </row>
    <row r="50" spans="1:10" hidden="1" x14ac:dyDescent="0.3">
      <c r="A50" s="63"/>
      <c r="B50" s="63"/>
      <c r="C50" s="63"/>
      <c r="D50" s="63"/>
      <c r="E50" s="11"/>
      <c r="F50" s="9"/>
      <c r="G50" s="11"/>
      <c r="H50" s="12"/>
      <c r="I50" s="11"/>
      <c r="J50" s="11"/>
    </row>
    <row r="51" spans="1:10" ht="14.4" customHeight="1" x14ac:dyDescent="0.3">
      <c r="A51" s="149" t="s">
        <v>33</v>
      </c>
      <c r="B51" s="149"/>
      <c r="C51" s="149"/>
      <c r="D51" s="149"/>
      <c r="E51" s="7"/>
      <c r="F51" s="9"/>
      <c r="G51" s="9"/>
      <c r="H51" s="149" t="s">
        <v>43</v>
      </c>
      <c r="I51" s="149"/>
      <c r="J51" s="149"/>
    </row>
    <row r="52" spans="1:10" x14ac:dyDescent="0.3">
      <c r="A52" s="59"/>
      <c r="B52" s="59"/>
      <c r="C52" s="60"/>
      <c r="D52" s="60"/>
      <c r="E52" s="7"/>
      <c r="F52" s="148"/>
      <c r="G52" s="148"/>
      <c r="H52" s="148"/>
      <c r="I52" s="11"/>
      <c r="J52" s="11"/>
    </row>
    <row r="53" spans="1:10" ht="15.6" customHeight="1" x14ac:dyDescent="0.3">
      <c r="A53" s="59"/>
      <c r="B53" s="59"/>
      <c r="C53" s="60"/>
      <c r="D53" s="60"/>
      <c r="E53" s="7"/>
      <c r="F53" s="58"/>
      <c r="G53" s="58"/>
      <c r="H53" s="58"/>
      <c r="I53" s="11"/>
      <c r="J53" s="11"/>
    </row>
    <row r="54" spans="1:10" x14ac:dyDescent="0.3">
      <c r="A54" s="64" t="s">
        <v>34</v>
      </c>
      <c r="B54" s="64"/>
      <c r="C54" s="64"/>
      <c r="D54" s="64"/>
      <c r="E54" s="11"/>
      <c r="F54" s="11"/>
      <c r="G54" s="11"/>
      <c r="H54" s="11"/>
      <c r="I54" s="11"/>
      <c r="J54" s="11"/>
    </row>
    <row r="55" spans="1:10" ht="14.4" customHeight="1" x14ac:dyDescent="0.3">
      <c r="A55" s="149" t="s">
        <v>35</v>
      </c>
      <c r="B55" s="149"/>
      <c r="C55" s="149"/>
      <c r="D55" s="149"/>
      <c r="E55" s="20"/>
      <c r="F55" s="11"/>
      <c r="G55" s="11"/>
      <c r="H55" s="11"/>
      <c r="I55" s="11"/>
      <c r="J55" s="11"/>
    </row>
    <row r="56" spans="1:10" ht="21.6" customHeight="1" x14ac:dyDescent="0.3"/>
  </sheetData>
  <mergeCells count="33">
    <mergeCell ref="A46:D46"/>
    <mergeCell ref="F52:H52"/>
    <mergeCell ref="A55:D55"/>
    <mergeCell ref="A47:D47"/>
    <mergeCell ref="G47:I47"/>
    <mergeCell ref="A49:C49"/>
    <mergeCell ref="G49:H49"/>
    <mergeCell ref="A51:D51"/>
    <mergeCell ref="H51:J51"/>
    <mergeCell ref="H5:H6"/>
    <mergeCell ref="I5:I6"/>
    <mergeCell ref="J5:J6"/>
    <mergeCell ref="A5:A6"/>
    <mergeCell ref="B5:B6"/>
    <mergeCell ref="C5:C6"/>
    <mergeCell ref="D5:D6"/>
    <mergeCell ref="E5:E6"/>
    <mergeCell ref="A2:L2"/>
    <mergeCell ref="C19:D19"/>
    <mergeCell ref="B20:B30"/>
    <mergeCell ref="C30:D30"/>
    <mergeCell ref="B31:B41"/>
    <mergeCell ref="C41:D41"/>
    <mergeCell ref="A8:D8"/>
    <mergeCell ref="A9:A42"/>
    <mergeCell ref="B9:B19"/>
    <mergeCell ref="K5:K6"/>
    <mergeCell ref="L5:L6"/>
    <mergeCell ref="D4:E4"/>
    <mergeCell ref="B42:D42"/>
    <mergeCell ref="A3:L3"/>
    <mergeCell ref="F5:F6"/>
    <mergeCell ref="G5:G6"/>
  </mergeCells>
  <pageMargins left="0.9055118110236221" right="0.31496062992125984" top="0.35433070866141736" bottom="0.35433070866141736" header="0" footer="0"/>
  <pageSetup paperSize="9" scale="63" orientation="portrait" verticalDpi="0" r:id="rId1"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sheetPr>
    <pageSetUpPr fitToPage="1"/>
  </sheetPr>
  <dimension ref="A1:F29"/>
  <sheetViews>
    <sheetView topLeftCell="A7" workbookViewId="0">
      <selection sqref="A1:F20"/>
    </sheetView>
  </sheetViews>
  <sheetFormatPr defaultRowHeight="15.6" x14ac:dyDescent="0.3"/>
  <cols>
    <col min="1" max="1" width="16.33203125" style="70" customWidth="1"/>
    <col min="2" max="2" width="23.6640625" style="71" customWidth="1"/>
    <col min="3" max="3" width="17" style="71" customWidth="1"/>
    <col min="4" max="4" width="19.88671875" style="71" customWidth="1"/>
    <col min="5" max="5" width="21" style="71" customWidth="1"/>
    <col min="6" max="6" width="21.33203125" style="71" customWidth="1"/>
  </cols>
  <sheetData>
    <row r="1" spans="1:6" x14ac:dyDescent="0.3">
      <c r="A1" s="150" t="s">
        <v>2</v>
      </c>
      <c r="B1" s="150"/>
      <c r="C1" s="150"/>
      <c r="D1" s="150"/>
      <c r="E1" s="150"/>
      <c r="F1" s="150"/>
    </row>
    <row r="2" spans="1:6" x14ac:dyDescent="0.3">
      <c r="A2" s="157" t="s">
        <v>58</v>
      </c>
      <c r="B2" s="157"/>
      <c r="C2" s="157"/>
      <c r="D2" s="157"/>
      <c r="E2" s="157"/>
      <c r="F2" s="157"/>
    </row>
    <row r="3" spans="1:6" ht="40.799999999999997" customHeight="1" x14ac:dyDescent="0.3">
      <c r="A3" s="158" t="s">
        <v>40</v>
      </c>
      <c r="B3" s="158"/>
      <c r="C3" s="158"/>
      <c r="D3" s="158"/>
      <c r="E3" s="158"/>
      <c r="F3" s="158"/>
    </row>
    <row r="4" spans="1:6" s="81" customFormat="1" ht="31.2" customHeight="1" x14ac:dyDescent="0.3">
      <c r="A4" s="157" t="s">
        <v>57</v>
      </c>
      <c r="B4" s="157"/>
      <c r="C4" s="157"/>
      <c r="D4" s="157"/>
      <c r="E4" s="157"/>
      <c r="F4" s="157"/>
    </row>
    <row r="5" spans="1:6" s="81" customFormat="1" ht="22.2" customHeight="1" x14ac:dyDescent="0.3">
      <c r="A5" s="82"/>
      <c r="B5" s="83"/>
      <c r="C5" s="83"/>
      <c r="D5" s="83"/>
      <c r="E5" s="83"/>
      <c r="F5" s="83"/>
    </row>
    <row r="6" spans="1:6" s="81" customFormat="1" ht="22.8" customHeight="1" x14ac:dyDescent="0.3">
      <c r="A6" s="151" t="s">
        <v>41</v>
      </c>
      <c r="B6" s="153" t="s">
        <v>46</v>
      </c>
      <c r="C6" s="154"/>
      <c r="D6" s="154"/>
      <c r="E6" s="155"/>
      <c r="F6" s="156" t="s">
        <v>7</v>
      </c>
    </row>
    <row r="7" spans="1:6" s="81" customFormat="1" ht="26.4" customHeight="1" x14ac:dyDescent="0.3">
      <c r="A7" s="152"/>
      <c r="B7" s="84" t="s">
        <v>3</v>
      </c>
      <c r="C7" s="84" t="s">
        <v>4</v>
      </c>
      <c r="D7" s="84" t="s">
        <v>5</v>
      </c>
      <c r="E7" s="84" t="s">
        <v>6</v>
      </c>
      <c r="F7" s="152"/>
    </row>
    <row r="8" spans="1:6" s="81" customFormat="1" ht="31.2" customHeight="1" x14ac:dyDescent="0.3">
      <c r="A8" s="85" t="s">
        <v>47</v>
      </c>
      <c r="B8" s="86">
        <v>0</v>
      </c>
      <c r="C8" s="86">
        <v>0</v>
      </c>
      <c r="D8" s="86">
        <v>0</v>
      </c>
      <c r="E8" s="86">
        <v>1044</v>
      </c>
      <c r="F8" s="86">
        <f>B8+C8+D8+E8</f>
        <v>1044</v>
      </c>
    </row>
    <row r="9" spans="1:6" s="81" customFormat="1" ht="27.6" customHeight="1" x14ac:dyDescent="0.3">
      <c r="A9" s="19"/>
      <c r="B9" s="19"/>
      <c r="C9" s="19"/>
      <c r="D9" s="19"/>
      <c r="E9" s="19"/>
      <c r="F9" s="19"/>
    </row>
    <row r="10" spans="1:6" x14ac:dyDescent="0.3">
      <c r="A10" s="19"/>
      <c r="B10" s="19"/>
      <c r="C10" s="19"/>
      <c r="D10" s="19"/>
      <c r="E10" s="19"/>
      <c r="F10" s="18"/>
    </row>
    <row r="11" spans="1:6" ht="21.6" customHeight="1" x14ac:dyDescent="0.3">
      <c r="A11" s="147" t="s">
        <v>28</v>
      </c>
      <c r="B11" s="147"/>
      <c r="C11" s="147"/>
      <c r="D11" s="147"/>
      <c r="E11" s="67" t="s">
        <v>29</v>
      </c>
      <c r="F11" s="67"/>
    </row>
    <row r="12" spans="1:6" ht="14.4" x14ac:dyDescent="0.3">
      <c r="A12" s="147" t="s">
        <v>30</v>
      </c>
      <c r="B12" s="147"/>
      <c r="C12" s="147"/>
      <c r="D12" s="147"/>
      <c r="E12" s="67" t="s">
        <v>42</v>
      </c>
      <c r="F12" s="67"/>
    </row>
    <row r="13" spans="1:6" ht="14.4" x14ac:dyDescent="0.3">
      <c r="A13" s="67"/>
      <c r="B13" s="67"/>
      <c r="C13" s="67"/>
      <c r="D13" s="67"/>
      <c r="E13" s="67"/>
      <c r="F13" s="67"/>
    </row>
    <row r="14" spans="1:6" ht="14.4" x14ac:dyDescent="0.3">
      <c r="A14" s="147" t="s">
        <v>31</v>
      </c>
      <c r="B14" s="147"/>
      <c r="C14" s="147"/>
      <c r="D14" s="67"/>
      <c r="E14" s="67" t="s">
        <v>32</v>
      </c>
      <c r="F14" s="67"/>
    </row>
    <row r="15" spans="1:6" ht="14.4" x14ac:dyDescent="0.3">
      <c r="A15" s="67"/>
      <c r="B15" s="67"/>
      <c r="C15" s="67"/>
      <c r="D15" s="67"/>
      <c r="E15" s="11"/>
      <c r="F15" s="12"/>
    </row>
    <row r="16" spans="1:6" ht="27.6" customHeight="1" x14ac:dyDescent="0.3">
      <c r="A16" s="149" t="s">
        <v>44</v>
      </c>
      <c r="B16" s="149"/>
      <c r="C16" s="149"/>
      <c r="D16" s="65"/>
      <c r="E16" s="9"/>
      <c r="F16" s="72" t="s">
        <v>43</v>
      </c>
    </row>
    <row r="17" spans="1:6" ht="14.4" x14ac:dyDescent="0.3">
      <c r="A17" s="69"/>
      <c r="B17" s="69"/>
      <c r="C17" s="60"/>
      <c r="D17" s="60"/>
      <c r="E17" s="7"/>
      <c r="F17" s="66"/>
    </row>
    <row r="18" spans="1:6" ht="11.4" customHeight="1" x14ac:dyDescent="0.3">
      <c r="A18" s="69"/>
      <c r="B18" s="69"/>
      <c r="C18" s="60"/>
      <c r="D18" s="60"/>
      <c r="E18" s="7"/>
      <c r="F18" s="68"/>
    </row>
    <row r="19" spans="1:6" ht="14.4" customHeight="1" x14ac:dyDescent="0.3">
      <c r="A19" s="64" t="s">
        <v>34</v>
      </c>
      <c r="B19" s="64"/>
      <c r="C19" s="64"/>
      <c r="D19" s="64"/>
      <c r="E19" s="11"/>
      <c r="F19" s="11"/>
    </row>
    <row r="20" spans="1:6" ht="14.4" x14ac:dyDescent="0.3">
      <c r="A20" s="149" t="s">
        <v>35</v>
      </c>
      <c r="B20" s="149"/>
      <c r="C20" s="149"/>
      <c r="D20" s="65"/>
      <c r="E20" s="20"/>
      <c r="F20" s="11"/>
    </row>
    <row r="23" spans="1:6" ht="14.4" customHeight="1" x14ac:dyDescent="0.3"/>
    <row r="26" spans="1:6" ht="14.4" customHeight="1" x14ac:dyDescent="0.3"/>
    <row r="27" spans="1:6" ht="23.4" customHeight="1" x14ac:dyDescent="0.3"/>
    <row r="29" spans="1:6" ht="14.4" customHeight="1" x14ac:dyDescent="0.3"/>
  </sheetData>
  <mergeCells count="12">
    <mergeCell ref="A14:C14"/>
    <mergeCell ref="A16:C16"/>
    <mergeCell ref="A20:C20"/>
    <mergeCell ref="A1:F1"/>
    <mergeCell ref="A6:A7"/>
    <mergeCell ref="B6:E6"/>
    <mergeCell ref="F6:F7"/>
    <mergeCell ref="A11:D11"/>
    <mergeCell ref="A2:F2"/>
    <mergeCell ref="A3:F3"/>
    <mergeCell ref="A4:F4"/>
    <mergeCell ref="A12:D12"/>
  </mergeCells>
  <pageMargins left="0.7" right="0.7" top="0.75" bottom="0.75" header="0.3" footer="0.3"/>
  <pageSetup paperSize="9" orientation="landscape" r:id="rId1"/>
  <legacy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Работни листове</vt:lpstr>
      </vt:variant>
      <vt:variant>
        <vt:i4>3</vt:i4>
      </vt:variant>
    </vt:vector>
  </HeadingPairs>
  <TitlesOfParts>
    <vt:vector size="3" baseType="lpstr">
      <vt:lpstr>Прил 1 нач цени</vt:lpstr>
      <vt:lpstr>Прил 2 дост цени</vt:lpstr>
      <vt:lpstr>Прил 3 График за изпълн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YUL BUDAKOV</cp:lastModifiedBy>
  <cp:lastPrinted>2025-09-30T11:34:59Z</cp:lastPrinted>
  <dcterms:created xsi:type="dcterms:W3CDTF">2019-10-11T07:43:52Z</dcterms:created>
  <dcterms:modified xsi:type="dcterms:W3CDTF">2025-09-30T11:35:16Z</dcterms:modified>
</cp:coreProperties>
</file>