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ПРИЛ1_17-64-25" sheetId="5" r:id="rId1"/>
    <sheet name="ПРИЛ2_17-64-25" sheetId="17" r:id="rId2"/>
    <sheet name="ПРИЛ3_17-64-25" sheetId="14" r:id="rId3"/>
  </sheets>
  <definedNames>
    <definedName name="_xlnm._FilterDatabase" localSheetId="0" hidden="1">'ПРИЛ1_17-64-25'!$A$3:$K$25</definedName>
    <definedName name="_xlnm._FilterDatabase" localSheetId="1" hidden="1">'ПРИЛ2_17-64-25'!$A$3:$I$25</definedName>
  </definedNames>
  <calcPr calcId="152511"/>
</workbook>
</file>

<file path=xl/calcChain.xml><?xml version="1.0" encoding="utf-8"?>
<calcChain xmlns="http://schemas.openxmlformats.org/spreadsheetml/2006/main">
  <c r="H26" i="5" l="1"/>
  <c r="H27" i="5" s="1"/>
  <c r="J4" i="5" s="1"/>
  <c r="H18" i="5"/>
  <c r="H10" i="5"/>
  <c r="G25" i="5"/>
  <c r="F25" i="5"/>
  <c r="H25" i="5" s="1"/>
  <c r="H24" i="5"/>
  <c r="G24" i="5"/>
  <c r="F24" i="5"/>
  <c r="H23" i="5"/>
  <c r="G23" i="5"/>
  <c r="F23" i="5"/>
  <c r="G22" i="5"/>
  <c r="F22" i="5"/>
  <c r="H22" i="5" s="1"/>
  <c r="G21" i="5"/>
  <c r="F21" i="5"/>
  <c r="H21" i="5" s="1"/>
  <c r="H20" i="5"/>
  <c r="G20" i="5"/>
  <c r="F20" i="5"/>
  <c r="H19" i="5"/>
  <c r="G19" i="5"/>
  <c r="F19" i="5"/>
  <c r="G17" i="5"/>
  <c r="F17" i="5"/>
  <c r="H17" i="5" s="1"/>
  <c r="H16" i="5"/>
  <c r="G16" i="5"/>
  <c r="F16" i="5"/>
  <c r="G15" i="5"/>
  <c r="F15" i="5"/>
  <c r="H15" i="5" s="1"/>
  <c r="G14" i="5"/>
  <c r="F14" i="5"/>
  <c r="H14" i="5" s="1"/>
  <c r="G13" i="5"/>
  <c r="F13" i="5"/>
  <c r="H13" i="5" s="1"/>
  <c r="H12" i="5"/>
  <c r="G12" i="5"/>
  <c r="F12" i="5"/>
  <c r="G11" i="5"/>
  <c r="F11" i="5"/>
  <c r="H11" i="5" s="1"/>
  <c r="F5" i="5"/>
  <c r="G5" i="5"/>
  <c r="H5" i="5"/>
  <c r="F6" i="5"/>
  <c r="H6" i="5" s="1"/>
  <c r="G6" i="5"/>
  <c r="F7" i="5"/>
  <c r="H7" i="5" s="1"/>
  <c r="G7" i="5"/>
  <c r="F8" i="5"/>
  <c r="G8" i="5"/>
  <c r="H8" i="5"/>
  <c r="F9" i="5"/>
  <c r="G9" i="5"/>
  <c r="H9" i="5"/>
  <c r="G4" i="5"/>
  <c r="F4" i="5"/>
  <c r="H4" i="5" s="1"/>
  <c r="D26" i="17" l="1"/>
  <c r="G25" i="17"/>
  <c r="G24" i="17"/>
  <c r="G23" i="17"/>
  <c r="G22" i="17"/>
  <c r="G21" i="17"/>
  <c r="G20" i="17"/>
  <c r="G19" i="17"/>
  <c r="G26" i="17" s="1"/>
  <c r="D18" i="17"/>
  <c r="G17" i="17"/>
  <c r="G16" i="17"/>
  <c r="G15" i="17"/>
  <c r="G14" i="17"/>
  <c r="G13" i="17"/>
  <c r="G12" i="17"/>
  <c r="G11" i="17"/>
  <c r="G18" i="17" s="1"/>
  <c r="D10" i="17"/>
  <c r="D27" i="17" s="1"/>
  <c r="G9" i="17"/>
  <c r="G8" i="17"/>
  <c r="G7" i="17"/>
  <c r="G6" i="17"/>
  <c r="G5" i="17"/>
  <c r="G4" i="17"/>
  <c r="G10" i="17" l="1"/>
  <c r="G27" i="17" s="1"/>
  <c r="D27" i="5"/>
  <c r="D18" i="5"/>
  <c r="E27" i="17" l="1"/>
  <c r="I4" i="17"/>
  <c r="G18" i="5" l="1"/>
  <c r="G26" i="5"/>
  <c r="G10" i="5"/>
  <c r="G27" i="5" l="1"/>
  <c r="I4" i="5" s="1"/>
  <c r="H8" i="14"/>
  <c r="D26" i="5"/>
  <c r="D10" i="5"/>
  <c r="E27" i="5" l="1"/>
  <c r="I9" i="14"/>
</calcChain>
</file>

<file path=xl/sharedStrings.xml><?xml version="1.0" encoding="utf-8"?>
<sst xmlns="http://schemas.openxmlformats.org/spreadsheetml/2006/main" count="131" uniqueCount="49">
  <si>
    <t>Дървесен вид</t>
  </si>
  <si>
    <t>Сортимент</t>
  </si>
  <si>
    <t>Гаранция 
за изпълнение,
лева</t>
  </si>
  <si>
    <t>Отдел,
подотдел,
ДГС/ДЛС</t>
  </si>
  <si>
    <t>бк</t>
  </si>
  <si>
    <t>здб</t>
  </si>
  <si>
    <t>гбр</t>
  </si>
  <si>
    <t>кл</t>
  </si>
  <si>
    <t>Трупи за бичене 18-29 см</t>
  </si>
  <si>
    <t>Трупи за бичене над 30 см</t>
  </si>
  <si>
    <t>Общо за подотдела</t>
  </si>
  <si>
    <t>ОЗМ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</si>
  <si>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</si>
  <si>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</si>
  <si>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</si>
  <si>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</si>
  <si>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</si>
  <si>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</si>
  <si>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</si>
  <si>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</si>
  <si>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</si>
  <si>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</si>
  <si>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</si>
  <si>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</si>
  <si>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</si>
  <si>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</si>
  <si>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График за изпълнение  по тримесечия през 2025 год.</t>
  </si>
  <si>
    <t>Достигната цена лв./пл.м3 без ДДС</t>
  </si>
  <si>
    <t>Достигната обща цена, лв. без ДДС</t>
  </si>
  <si>
    <t>бб</t>
  </si>
  <si>
    <t>чб</t>
  </si>
  <si>
    <t>трп</t>
  </si>
  <si>
    <t>лп</t>
  </si>
  <si>
    <t>124-e</t>
  </si>
  <si>
    <t>124-ж</t>
  </si>
  <si>
    <t>117-з</t>
  </si>
  <si>
    <t>Начална цена €./пл.м3 без ДДС</t>
  </si>
  <si>
    <t>Начална обща цена, €. без ДДС</t>
  </si>
  <si>
    <t>Гаранция 
за участие,
€</t>
  </si>
  <si>
    <t>Стъпка на наддаване, лв</t>
  </si>
  <si>
    <t>Стъпка на наддаване, €</t>
  </si>
  <si>
    <t>Достигната цена €./пл.м3 без ДДС</t>
  </si>
  <si>
    <t>Достигната обща цена, €. без ДДС</t>
  </si>
  <si>
    <t>Гаранция 
за изпълнение,
€</t>
  </si>
  <si>
    <t>ПРИЛОЖЕНИЕ № 2
ДОСТИГНАТИ ЦЕНИ ЗА ПРОДАЖБА НА ПРОГНОЗНО КОЛИЧЕСТВО ДОБИТА ДЪРВЕСИНА
ОБЕКТ № 17-64-25</t>
  </si>
  <si>
    <t>Всичко за обект №17-64-25</t>
  </si>
  <si>
    <t>ПРИЛОЖЕНИЕ № 1
НАЧАЛНИ ЦЕНИ ЗА ПРОДАЖБА НА ПРОГНОЗНО КОЛИЧЕСТВО ДОБИТА ДЪРВЕСИНА
ОБЕКТ № 17-64-25</t>
  </si>
  <si>
    <t>Обект № 17-64-25</t>
  </si>
  <si>
    <t>17-64-25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</si>
</sst>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55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4" fillId="2" borderId="3" xfId="0" applyNumberFormat="1" applyFont="1" applyFill="1" applyBorder="1"/>
    <xf numFmtId="2" fontId="4" fillId="2" borderId="4" xfId="0" applyNumberFormat="1" applyFont="1" applyFill="1" applyBorder="1"/>
    <xf numFmtId="0" fontId="1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/>
  </cellXfs>
  <cellStyles count="4">
    <cellStyle name="Normal_Sheet1" xfId="2"/>
    <cellStyle name="Нормален" xfId="0" builtinId="0"/>
    <cellStyle name="Нормален 2" xfId="3"/>
    <cellStyle name="Нормален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110" zoomScaleNormal="110" workbookViewId="0">
      <selection activeCell="B28" sqref="B28"/>
    </sheetView>
  </sheetViews>
  <sheetFormatPr defaultColWidth="9.140625" defaultRowHeight="12.75" x14ac:dyDescent="0.2"/>
  <cols>
    <col min="1" max="1" width="8.85546875" style="1"/>
    <col min="2" max="2" width="10" style="1" customWidth="1"/>
    <col min="3" max="3" width="24.5703125" style="1" customWidth="1"/>
    <col min="4" max="11" width="12.140625" style="1" customWidth="1"/>
    <col min="12" max="12" width="11.28515625" style="1" customWidth="1"/>
    <col min="13" max="14" width="8.85546875" style="1"/>
    <col min="15" max="16384" width="9.140625" style="1"/>
  </cols>
  <sheetData>
    <row r="1" spans="1:12" ht="46.9" customHeight="1" thickBot="1" x14ac:dyDescent="0.25">
      <c r="A1" s="25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47"/>
    </row>
    <row r="3" spans="1:12" ht="58.5" customHeight="1" x14ac:dyDescent="0.2">
      <c r="A3" s="16" t="s">
        <v>3</v>
      </c>
      <c r="B3" s="16" t="s">
        <v>0</v>
      </c>
      <c r="C3" s="16" t="s">
        <v>1</v>
      </c>
      <c r="D3" s="17" t="s">
        <v>23</v>
      </c>
      <c r="E3" s="17" t="s">
        <v>24</v>
      </c>
      <c r="F3" s="17" t="s">
        <v>36</v>
      </c>
      <c r="G3" s="17" t="s">
        <v>25</v>
      </c>
      <c r="H3" s="17" t="s">
        <v>37</v>
      </c>
      <c r="I3" s="16" t="s">
        <v>12</v>
      </c>
      <c r="J3" s="16" t="s">
        <v>38</v>
      </c>
      <c r="K3" s="18" t="s">
        <v>39</v>
      </c>
      <c r="L3" s="18" t="s">
        <v>40</v>
      </c>
    </row>
    <row r="4" spans="1:12" ht="15" x14ac:dyDescent="0.25">
      <c r="A4" s="31" t="s">
        <v>34</v>
      </c>
      <c r="B4" s="21" t="s">
        <v>29</v>
      </c>
      <c r="C4" s="22" t="s">
        <v>8</v>
      </c>
      <c r="D4" s="22">
        <v>38</v>
      </c>
      <c r="E4" s="54">
        <v>104</v>
      </c>
      <c r="F4" s="2">
        <f>E4/1.95583</f>
        <v>53.174355644406724</v>
      </c>
      <c r="G4" s="2">
        <f t="shared" ref="G4" si="0">D4*E4</f>
        <v>3952</v>
      </c>
      <c r="H4" s="43">
        <f>D4*F4</f>
        <v>2020.6255144874556</v>
      </c>
      <c r="I4" s="49">
        <f>G27*0.05</f>
        <v>3680.3500000000004</v>
      </c>
      <c r="J4" s="49">
        <f>H27*0.05</f>
        <v>1881.733074960503</v>
      </c>
      <c r="K4" s="49">
        <v>736</v>
      </c>
      <c r="L4" s="53">
        <v>376</v>
      </c>
    </row>
    <row r="5" spans="1:12" ht="15" x14ac:dyDescent="0.25">
      <c r="A5" s="32"/>
      <c r="B5" s="21" t="s">
        <v>30</v>
      </c>
      <c r="C5" s="22" t="s">
        <v>9</v>
      </c>
      <c r="D5" s="22">
        <v>27</v>
      </c>
      <c r="E5" s="54">
        <v>110</v>
      </c>
      <c r="F5" s="2">
        <f t="shared" ref="F5:F9" si="1">E5/1.95583</f>
        <v>56.242106931584033</v>
      </c>
      <c r="G5" s="2">
        <f t="shared" ref="G5:G9" si="2">D5*E5</f>
        <v>2970</v>
      </c>
      <c r="H5" s="43">
        <f t="shared" ref="H5:H9" si="3">D5*F5</f>
        <v>1518.5368871527689</v>
      </c>
      <c r="I5" s="50"/>
      <c r="J5" s="50"/>
      <c r="K5" s="50"/>
      <c r="L5" s="53"/>
    </row>
    <row r="6" spans="1:12" ht="15" x14ac:dyDescent="0.25">
      <c r="A6" s="32"/>
      <c r="B6" s="21" t="s">
        <v>30</v>
      </c>
      <c r="C6" s="22" t="s">
        <v>8</v>
      </c>
      <c r="D6" s="22">
        <v>174</v>
      </c>
      <c r="E6" s="54">
        <v>99</v>
      </c>
      <c r="F6" s="2">
        <f t="shared" si="1"/>
        <v>50.617896238425629</v>
      </c>
      <c r="G6" s="2">
        <f t="shared" si="2"/>
        <v>17226</v>
      </c>
      <c r="H6" s="43">
        <f t="shared" si="3"/>
        <v>8807.51394548606</v>
      </c>
      <c r="I6" s="50"/>
      <c r="J6" s="50"/>
      <c r="K6" s="50"/>
      <c r="L6" s="53"/>
    </row>
    <row r="7" spans="1:12" ht="15" x14ac:dyDescent="0.25">
      <c r="A7" s="32"/>
      <c r="B7" s="21" t="s">
        <v>4</v>
      </c>
      <c r="C7" s="22" t="s">
        <v>8</v>
      </c>
      <c r="D7" s="22">
        <v>4</v>
      </c>
      <c r="E7" s="54">
        <v>121</v>
      </c>
      <c r="F7" s="2">
        <f t="shared" si="1"/>
        <v>61.866317624742436</v>
      </c>
      <c r="G7" s="2">
        <f t="shared" si="2"/>
        <v>484</v>
      </c>
      <c r="H7" s="43">
        <f t="shared" si="3"/>
        <v>247.46527049896974</v>
      </c>
      <c r="I7" s="50"/>
      <c r="J7" s="50"/>
      <c r="K7" s="50"/>
      <c r="L7" s="53"/>
    </row>
    <row r="8" spans="1:12" ht="15" x14ac:dyDescent="0.25">
      <c r="A8" s="32"/>
      <c r="B8" s="21" t="s">
        <v>6</v>
      </c>
      <c r="C8" s="22" t="s">
        <v>8</v>
      </c>
      <c r="D8" s="22">
        <v>10</v>
      </c>
      <c r="E8" s="54">
        <v>121</v>
      </c>
      <c r="F8" s="2">
        <f t="shared" si="1"/>
        <v>61.866317624742436</v>
      </c>
      <c r="G8" s="2">
        <f t="shared" si="2"/>
        <v>1210</v>
      </c>
      <c r="H8" s="43">
        <f t="shared" si="3"/>
        <v>618.66317624742442</v>
      </c>
      <c r="I8" s="50"/>
      <c r="J8" s="50"/>
      <c r="K8" s="50"/>
      <c r="L8" s="53"/>
    </row>
    <row r="9" spans="1:12" ht="15" x14ac:dyDescent="0.25">
      <c r="A9" s="32"/>
      <c r="B9" s="21" t="s">
        <v>7</v>
      </c>
      <c r="C9" s="22" t="s">
        <v>8</v>
      </c>
      <c r="D9" s="22">
        <v>1</v>
      </c>
      <c r="E9" s="54">
        <v>105</v>
      </c>
      <c r="F9" s="2">
        <f t="shared" si="1"/>
        <v>53.685647525602946</v>
      </c>
      <c r="G9" s="2">
        <f t="shared" si="2"/>
        <v>105</v>
      </c>
      <c r="H9" s="43">
        <f t="shared" si="3"/>
        <v>53.685647525602946</v>
      </c>
      <c r="I9" s="50"/>
      <c r="J9" s="50"/>
      <c r="K9" s="50"/>
      <c r="L9" s="53"/>
    </row>
    <row r="10" spans="1:12" x14ac:dyDescent="0.2">
      <c r="A10" s="33"/>
      <c r="B10" s="29" t="s">
        <v>10</v>
      </c>
      <c r="C10" s="30"/>
      <c r="D10" s="7">
        <f>SUM(D4:D9)</f>
        <v>254</v>
      </c>
      <c r="E10" s="8"/>
      <c r="F10" s="8"/>
      <c r="G10" s="8">
        <f>SUM(G4:G9)</f>
        <v>25947</v>
      </c>
      <c r="H10" s="8">
        <f>SUM(H4:H9)</f>
        <v>13266.490441398282</v>
      </c>
      <c r="I10" s="50"/>
      <c r="J10" s="50"/>
      <c r="K10" s="50"/>
      <c r="L10" s="53"/>
    </row>
    <row r="11" spans="1:12" ht="15" x14ac:dyDescent="0.25">
      <c r="A11" s="27" t="s">
        <v>33</v>
      </c>
      <c r="B11" s="21" t="s">
        <v>29</v>
      </c>
      <c r="C11" s="22" t="s">
        <v>9</v>
      </c>
      <c r="D11" s="22">
        <v>21</v>
      </c>
      <c r="E11" s="2">
        <v>120</v>
      </c>
      <c r="F11" s="2">
        <f t="shared" ref="F11:F17" si="4">E11/1.95583</f>
        <v>61.355025743546221</v>
      </c>
      <c r="G11" s="2">
        <f t="shared" ref="G11:G17" si="5">D11*E11</f>
        <v>2520</v>
      </c>
      <c r="H11" s="43">
        <f t="shared" ref="H11:H17" si="6">D11*F11</f>
        <v>1288.4555406144707</v>
      </c>
      <c r="I11" s="50"/>
      <c r="J11" s="50"/>
      <c r="K11" s="50"/>
      <c r="L11" s="53"/>
    </row>
    <row r="12" spans="1:12" ht="15" x14ac:dyDescent="0.25">
      <c r="A12" s="27"/>
      <c r="B12" s="21" t="s">
        <v>29</v>
      </c>
      <c r="C12" s="22" t="s">
        <v>8</v>
      </c>
      <c r="D12" s="22">
        <v>81</v>
      </c>
      <c r="E12" s="2">
        <v>104</v>
      </c>
      <c r="F12" s="2">
        <f t="shared" si="4"/>
        <v>53.174355644406724</v>
      </c>
      <c r="G12" s="2">
        <f t="shared" si="5"/>
        <v>8424</v>
      </c>
      <c r="H12" s="43">
        <f t="shared" si="6"/>
        <v>4307.1228071969444</v>
      </c>
      <c r="I12" s="50"/>
      <c r="J12" s="50"/>
      <c r="K12" s="50"/>
      <c r="L12" s="53"/>
    </row>
    <row r="13" spans="1:12" ht="15" x14ac:dyDescent="0.25">
      <c r="A13" s="27"/>
      <c r="B13" s="21" t="s">
        <v>30</v>
      </c>
      <c r="C13" s="22" t="s">
        <v>9</v>
      </c>
      <c r="D13" s="22">
        <v>18</v>
      </c>
      <c r="E13" s="2">
        <v>110</v>
      </c>
      <c r="F13" s="2">
        <f t="shared" si="4"/>
        <v>56.242106931584033</v>
      </c>
      <c r="G13" s="2">
        <f t="shared" si="5"/>
        <v>1980</v>
      </c>
      <c r="H13" s="43">
        <f t="shared" si="6"/>
        <v>1012.3579247685126</v>
      </c>
      <c r="I13" s="50"/>
      <c r="J13" s="50"/>
      <c r="K13" s="50"/>
      <c r="L13" s="53"/>
    </row>
    <row r="14" spans="1:12" ht="15" x14ac:dyDescent="0.25">
      <c r="A14" s="27"/>
      <c r="B14" s="21" t="s">
        <v>30</v>
      </c>
      <c r="C14" s="22" t="s">
        <v>8</v>
      </c>
      <c r="D14" s="22">
        <v>123</v>
      </c>
      <c r="E14" s="2">
        <v>99</v>
      </c>
      <c r="F14" s="2">
        <f t="shared" si="4"/>
        <v>50.617896238425629</v>
      </c>
      <c r="G14" s="2">
        <f t="shared" si="5"/>
        <v>12177</v>
      </c>
      <c r="H14" s="43">
        <f t="shared" si="6"/>
        <v>6226.0012373263526</v>
      </c>
      <c r="I14" s="50"/>
      <c r="J14" s="50"/>
      <c r="K14" s="50"/>
      <c r="L14" s="53"/>
    </row>
    <row r="15" spans="1:12" ht="15" x14ac:dyDescent="0.25">
      <c r="A15" s="27"/>
      <c r="B15" s="21" t="s">
        <v>30</v>
      </c>
      <c r="C15" s="22" t="s">
        <v>11</v>
      </c>
      <c r="D15" s="22">
        <v>103</v>
      </c>
      <c r="E15" s="2">
        <v>85</v>
      </c>
      <c r="F15" s="2">
        <f t="shared" si="4"/>
        <v>43.459809901678575</v>
      </c>
      <c r="G15" s="2">
        <f t="shared" si="5"/>
        <v>8755</v>
      </c>
      <c r="H15" s="43">
        <f t="shared" si="6"/>
        <v>4476.3604198728935</v>
      </c>
      <c r="I15" s="50"/>
      <c r="J15" s="50"/>
      <c r="K15" s="50"/>
      <c r="L15" s="53"/>
    </row>
    <row r="16" spans="1:12" ht="15" x14ac:dyDescent="0.25">
      <c r="A16" s="27"/>
      <c r="B16" s="21" t="s">
        <v>6</v>
      </c>
      <c r="C16" s="22" t="s">
        <v>8</v>
      </c>
      <c r="D16" s="22">
        <v>1</v>
      </c>
      <c r="E16" s="2">
        <v>121</v>
      </c>
      <c r="F16" s="2">
        <f t="shared" si="4"/>
        <v>61.866317624742436</v>
      </c>
      <c r="G16" s="2">
        <f t="shared" si="5"/>
        <v>121</v>
      </c>
      <c r="H16" s="43">
        <f t="shared" si="6"/>
        <v>61.866317624742436</v>
      </c>
      <c r="I16" s="50"/>
      <c r="J16" s="50"/>
      <c r="K16" s="50"/>
      <c r="L16" s="53"/>
    </row>
    <row r="17" spans="1:12" ht="15" x14ac:dyDescent="0.25">
      <c r="A17" s="27"/>
      <c r="B17" s="21" t="s">
        <v>5</v>
      </c>
      <c r="C17" s="22" t="s">
        <v>8</v>
      </c>
      <c r="D17" s="22">
        <v>2</v>
      </c>
      <c r="E17" s="2">
        <v>135</v>
      </c>
      <c r="F17" s="2">
        <f t="shared" si="4"/>
        <v>69.024403961489497</v>
      </c>
      <c r="G17" s="2">
        <f t="shared" si="5"/>
        <v>270</v>
      </c>
      <c r="H17" s="43">
        <f t="shared" si="6"/>
        <v>138.04880792297899</v>
      </c>
      <c r="I17" s="50"/>
      <c r="J17" s="50"/>
      <c r="K17" s="50"/>
      <c r="L17" s="53"/>
    </row>
    <row r="18" spans="1:12" x14ac:dyDescent="0.2">
      <c r="A18" s="27"/>
      <c r="B18" s="28" t="s">
        <v>10</v>
      </c>
      <c r="C18" s="28"/>
      <c r="D18" s="7">
        <f>SUM(D11:D17)</f>
        <v>349</v>
      </c>
      <c r="E18" s="8"/>
      <c r="F18" s="8"/>
      <c r="G18" s="8">
        <f>SUM(G11:G17)</f>
        <v>34247</v>
      </c>
      <c r="H18" s="8">
        <f>SUM(H11:H17)</f>
        <v>17510.213055326898</v>
      </c>
      <c r="I18" s="50"/>
      <c r="J18" s="50"/>
      <c r="K18" s="50"/>
      <c r="L18" s="53"/>
    </row>
    <row r="19" spans="1:12" ht="15" x14ac:dyDescent="0.25">
      <c r="A19" s="27" t="s">
        <v>35</v>
      </c>
      <c r="B19" s="21" t="s">
        <v>6</v>
      </c>
      <c r="C19" s="22" t="s">
        <v>8</v>
      </c>
      <c r="D19" s="22">
        <v>6</v>
      </c>
      <c r="E19" s="2">
        <v>121</v>
      </c>
      <c r="F19" s="2">
        <f t="shared" ref="F19:F25" si="7">E19/1.95583</f>
        <v>61.866317624742436</v>
      </c>
      <c r="G19" s="2">
        <f t="shared" ref="G19:G25" si="8">D19*E19</f>
        <v>726</v>
      </c>
      <c r="H19" s="43">
        <f t="shared" ref="H19:H25" si="9">D19*F19</f>
        <v>371.19790574845462</v>
      </c>
      <c r="I19" s="50"/>
      <c r="J19" s="50"/>
      <c r="K19" s="50"/>
      <c r="L19" s="53"/>
    </row>
    <row r="20" spans="1:12" ht="15" x14ac:dyDescent="0.25">
      <c r="A20" s="27"/>
      <c r="B20" s="21" t="s">
        <v>6</v>
      </c>
      <c r="C20" s="22" t="s">
        <v>11</v>
      </c>
      <c r="D20" s="22">
        <v>90</v>
      </c>
      <c r="E20" s="2">
        <v>117</v>
      </c>
      <c r="F20" s="2">
        <f t="shared" si="7"/>
        <v>59.821150099957563</v>
      </c>
      <c r="G20" s="2">
        <f t="shared" si="8"/>
        <v>10530</v>
      </c>
      <c r="H20" s="43">
        <f t="shared" si="9"/>
        <v>5383.9035089961808</v>
      </c>
      <c r="I20" s="50"/>
      <c r="J20" s="50"/>
      <c r="K20" s="50"/>
      <c r="L20" s="53"/>
    </row>
    <row r="21" spans="1:12" ht="15" x14ac:dyDescent="0.25">
      <c r="A21" s="27"/>
      <c r="B21" s="21" t="s">
        <v>4</v>
      </c>
      <c r="C21" s="22" t="s">
        <v>8</v>
      </c>
      <c r="D21" s="22">
        <v>1</v>
      </c>
      <c r="E21" s="2">
        <v>121</v>
      </c>
      <c r="F21" s="2">
        <f t="shared" si="7"/>
        <v>61.866317624742436</v>
      </c>
      <c r="G21" s="2">
        <f t="shared" si="8"/>
        <v>121</v>
      </c>
      <c r="H21" s="43">
        <f t="shared" si="9"/>
        <v>61.866317624742436</v>
      </c>
      <c r="I21" s="50"/>
      <c r="J21" s="50"/>
      <c r="K21" s="50"/>
      <c r="L21" s="53"/>
    </row>
    <row r="22" spans="1:12" ht="15" x14ac:dyDescent="0.25">
      <c r="A22" s="27"/>
      <c r="B22" s="21" t="s">
        <v>31</v>
      </c>
      <c r="C22" s="22" t="s">
        <v>8</v>
      </c>
      <c r="D22" s="22">
        <v>1</v>
      </c>
      <c r="E22" s="2">
        <v>100</v>
      </c>
      <c r="F22" s="2">
        <f t="shared" si="7"/>
        <v>51.129188119621851</v>
      </c>
      <c r="G22" s="2">
        <f t="shared" si="8"/>
        <v>100</v>
      </c>
      <c r="H22" s="43">
        <f t="shared" si="9"/>
        <v>51.129188119621851</v>
      </c>
      <c r="I22" s="50"/>
      <c r="J22" s="50"/>
      <c r="K22" s="50"/>
      <c r="L22" s="53"/>
    </row>
    <row r="23" spans="1:12" ht="15" x14ac:dyDescent="0.25">
      <c r="A23" s="27"/>
      <c r="B23" s="21" t="s">
        <v>29</v>
      </c>
      <c r="C23" s="22" t="s">
        <v>8</v>
      </c>
      <c r="D23" s="22">
        <v>9</v>
      </c>
      <c r="E23" s="2">
        <v>104</v>
      </c>
      <c r="F23" s="2">
        <f t="shared" si="7"/>
        <v>53.174355644406724</v>
      </c>
      <c r="G23" s="2">
        <f t="shared" si="8"/>
        <v>936</v>
      </c>
      <c r="H23" s="43">
        <f t="shared" si="9"/>
        <v>478.56920079966051</v>
      </c>
      <c r="I23" s="50"/>
      <c r="J23" s="50"/>
      <c r="K23" s="50"/>
      <c r="L23" s="53"/>
    </row>
    <row r="24" spans="1:12" ht="15" x14ac:dyDescent="0.25">
      <c r="A24" s="27"/>
      <c r="B24" s="21" t="s">
        <v>32</v>
      </c>
      <c r="C24" s="22" t="s">
        <v>9</v>
      </c>
      <c r="D24" s="22">
        <v>1</v>
      </c>
      <c r="E24" s="2">
        <v>100</v>
      </c>
      <c r="F24" s="2">
        <f t="shared" si="7"/>
        <v>51.129188119621851</v>
      </c>
      <c r="G24" s="2">
        <f t="shared" si="8"/>
        <v>100</v>
      </c>
      <c r="H24" s="43">
        <f t="shared" si="9"/>
        <v>51.129188119621851</v>
      </c>
      <c r="I24" s="50"/>
      <c r="J24" s="50"/>
      <c r="K24" s="50"/>
      <c r="L24" s="53"/>
    </row>
    <row r="25" spans="1:12" ht="15" x14ac:dyDescent="0.25">
      <c r="A25" s="27"/>
      <c r="B25" s="21" t="s">
        <v>32</v>
      </c>
      <c r="C25" s="22" t="s">
        <v>8</v>
      </c>
      <c r="D25" s="22">
        <v>9</v>
      </c>
      <c r="E25" s="2">
        <v>100</v>
      </c>
      <c r="F25" s="2">
        <f t="shared" si="7"/>
        <v>51.129188119621851</v>
      </c>
      <c r="G25" s="2">
        <f t="shared" si="8"/>
        <v>900</v>
      </c>
      <c r="H25" s="43">
        <f t="shared" si="9"/>
        <v>460.16269307659667</v>
      </c>
      <c r="I25" s="50"/>
      <c r="J25" s="50"/>
      <c r="K25" s="50"/>
      <c r="L25" s="53"/>
    </row>
    <row r="26" spans="1:12" x14ac:dyDescent="0.2">
      <c r="A26" s="27"/>
      <c r="B26" s="28" t="s">
        <v>10</v>
      </c>
      <c r="C26" s="28"/>
      <c r="D26" s="7">
        <f>SUM(D19:D25)</f>
        <v>117</v>
      </c>
      <c r="E26" s="8"/>
      <c r="F26" s="8"/>
      <c r="G26" s="8">
        <f>SUM(G19:G25)</f>
        <v>13413</v>
      </c>
      <c r="H26" s="8">
        <f>SUM(H19:H25)</f>
        <v>6857.9580024848801</v>
      </c>
      <c r="I26" s="51"/>
      <c r="J26" s="51"/>
      <c r="K26" s="51"/>
      <c r="L26" s="53"/>
    </row>
    <row r="27" spans="1:12" x14ac:dyDescent="0.2">
      <c r="A27" s="3"/>
      <c r="B27" s="23" t="s">
        <v>45</v>
      </c>
      <c r="C27" s="24"/>
      <c r="D27" s="4">
        <f>SUM(D26,D18,D10)</f>
        <v>720</v>
      </c>
      <c r="E27" s="5">
        <f>G27/D27</f>
        <v>102.23194444444445</v>
      </c>
      <c r="F27" s="5"/>
      <c r="G27" s="5">
        <f t="shared" ref="G27:H27" si="10">SUM(G26,G18,G10)</f>
        <v>73607</v>
      </c>
      <c r="H27" s="5">
        <f t="shared" si="10"/>
        <v>37634.661499210059</v>
      </c>
      <c r="I27" s="5"/>
      <c r="J27" s="5"/>
      <c r="K27" s="5"/>
      <c r="L27" s="52"/>
    </row>
  </sheetData>
  <autoFilter ref="A3:K25"/>
  <mergeCells count="12">
    <mergeCell ref="B27:C27"/>
    <mergeCell ref="A11:A18"/>
    <mergeCell ref="A19:A26"/>
    <mergeCell ref="B26:C26"/>
    <mergeCell ref="B10:C10"/>
    <mergeCell ref="A4:A10"/>
    <mergeCell ref="B18:C18"/>
    <mergeCell ref="I4:I26"/>
    <mergeCell ref="K4:K26"/>
    <mergeCell ref="A1:L1"/>
    <mergeCell ref="L4:L26"/>
    <mergeCell ref="J4:J26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110" zoomScaleNormal="110" workbookViewId="0">
      <selection activeCell="B28" sqref="B28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8" width="12.140625" style="1" customWidth="1"/>
    <col min="9" max="9" width="11.42578125" style="1" customWidth="1"/>
    <col min="10" max="10" width="10.28515625" style="1" customWidth="1"/>
    <col min="11" max="16384" width="9.140625" style="1"/>
  </cols>
  <sheetData>
    <row r="1" spans="1:10" ht="46.9" customHeight="1" thickBot="1" x14ac:dyDescent="0.25">
      <c r="A1" s="25" t="s">
        <v>44</v>
      </c>
      <c r="B1" s="26"/>
      <c r="C1" s="26"/>
      <c r="D1" s="26"/>
      <c r="E1" s="26"/>
      <c r="F1" s="26"/>
      <c r="G1" s="26"/>
      <c r="H1" s="26"/>
      <c r="I1" s="26"/>
      <c r="J1" s="19"/>
    </row>
    <row r="3" spans="1:10" ht="58.5" customHeight="1" x14ac:dyDescent="0.2">
      <c r="A3" s="16" t="s">
        <v>3</v>
      </c>
      <c r="B3" s="16" t="s">
        <v>0</v>
      </c>
      <c r="C3" s="16" t="s">
        <v>1</v>
      </c>
      <c r="D3" s="17" t="s">
        <v>23</v>
      </c>
      <c r="E3" s="17" t="s">
        <v>27</v>
      </c>
      <c r="F3" s="17" t="s">
        <v>41</v>
      </c>
      <c r="G3" s="17" t="s">
        <v>28</v>
      </c>
      <c r="H3" s="17" t="s">
        <v>42</v>
      </c>
      <c r="I3" s="16" t="s">
        <v>2</v>
      </c>
      <c r="J3" s="16" t="s">
        <v>43</v>
      </c>
    </row>
    <row r="4" spans="1:10" ht="15" x14ac:dyDescent="0.25">
      <c r="A4" s="31" t="s">
        <v>34</v>
      </c>
      <c r="B4" s="21" t="s">
        <v>29</v>
      </c>
      <c r="C4" s="22" t="s">
        <v>8</v>
      </c>
      <c r="D4" s="22">
        <v>38</v>
      </c>
      <c r="E4" s="22"/>
      <c r="F4" s="22"/>
      <c r="G4" s="2">
        <f>D4*E4</f>
        <v>0</v>
      </c>
      <c r="H4" s="43"/>
      <c r="I4" s="34">
        <f>G27*0.05</f>
        <v>0</v>
      </c>
      <c r="J4" s="48"/>
    </row>
    <row r="5" spans="1:10" ht="15" x14ac:dyDescent="0.25">
      <c r="A5" s="32"/>
      <c r="B5" s="21" t="s">
        <v>30</v>
      </c>
      <c r="C5" s="22" t="s">
        <v>9</v>
      </c>
      <c r="D5" s="22">
        <v>27</v>
      </c>
      <c r="E5" s="22"/>
      <c r="F5" s="22"/>
      <c r="G5" s="2">
        <f t="shared" ref="G5:G9" si="0">D5*E5</f>
        <v>0</v>
      </c>
      <c r="H5" s="44"/>
      <c r="I5" s="35"/>
      <c r="J5" s="48"/>
    </row>
    <row r="6" spans="1:10" ht="15" x14ac:dyDescent="0.25">
      <c r="A6" s="32"/>
      <c r="B6" s="21" t="s">
        <v>30</v>
      </c>
      <c r="C6" s="22" t="s">
        <v>8</v>
      </c>
      <c r="D6" s="22">
        <v>174</v>
      </c>
      <c r="E6" s="22"/>
      <c r="F6" s="22"/>
      <c r="G6" s="2">
        <f t="shared" si="0"/>
        <v>0</v>
      </c>
      <c r="H6" s="44"/>
      <c r="I6" s="35"/>
      <c r="J6" s="48"/>
    </row>
    <row r="7" spans="1:10" ht="15" x14ac:dyDescent="0.25">
      <c r="A7" s="32"/>
      <c r="B7" s="21" t="s">
        <v>4</v>
      </c>
      <c r="C7" s="22" t="s">
        <v>8</v>
      </c>
      <c r="D7" s="22">
        <v>4</v>
      </c>
      <c r="E7" s="22"/>
      <c r="F7" s="22"/>
      <c r="G7" s="2">
        <f t="shared" si="0"/>
        <v>0</v>
      </c>
      <c r="H7" s="44"/>
      <c r="I7" s="35"/>
      <c r="J7" s="48"/>
    </row>
    <row r="8" spans="1:10" ht="15" x14ac:dyDescent="0.25">
      <c r="A8" s="32"/>
      <c r="B8" s="21" t="s">
        <v>6</v>
      </c>
      <c r="C8" s="22" t="s">
        <v>8</v>
      </c>
      <c r="D8" s="22">
        <v>10</v>
      </c>
      <c r="E8" s="22"/>
      <c r="F8" s="22"/>
      <c r="G8" s="2">
        <f t="shared" si="0"/>
        <v>0</v>
      </c>
      <c r="H8" s="44"/>
      <c r="I8" s="35"/>
      <c r="J8" s="48"/>
    </row>
    <row r="9" spans="1:10" ht="15" x14ac:dyDescent="0.25">
      <c r="A9" s="32"/>
      <c r="B9" s="21" t="s">
        <v>7</v>
      </c>
      <c r="C9" s="22" t="s">
        <v>8</v>
      </c>
      <c r="D9" s="22">
        <v>1</v>
      </c>
      <c r="E9" s="22"/>
      <c r="F9" s="22"/>
      <c r="G9" s="2">
        <f t="shared" si="0"/>
        <v>0</v>
      </c>
      <c r="H9" s="44"/>
      <c r="I9" s="35"/>
      <c r="J9" s="48"/>
    </row>
    <row r="10" spans="1:10" x14ac:dyDescent="0.2">
      <c r="A10" s="33"/>
      <c r="B10" s="29" t="s">
        <v>10</v>
      </c>
      <c r="C10" s="30"/>
      <c r="D10" s="7">
        <f>SUM(D4:D9)</f>
        <v>254</v>
      </c>
      <c r="E10" s="8"/>
      <c r="F10" s="8"/>
      <c r="G10" s="8">
        <f>SUM(G4:G9)</f>
        <v>0</v>
      </c>
      <c r="H10" s="45"/>
      <c r="I10" s="35"/>
      <c r="J10" s="48"/>
    </row>
    <row r="11" spans="1:10" ht="15" x14ac:dyDescent="0.25">
      <c r="A11" s="27" t="s">
        <v>33</v>
      </c>
      <c r="B11" s="21" t="s">
        <v>29</v>
      </c>
      <c r="C11" s="22" t="s">
        <v>9</v>
      </c>
      <c r="D11" s="22">
        <v>21</v>
      </c>
      <c r="E11" s="2"/>
      <c r="F11" s="2"/>
      <c r="G11" s="2">
        <f t="shared" ref="G11:G17" si="1">D11*E11</f>
        <v>0</v>
      </c>
      <c r="H11" s="44"/>
      <c r="I11" s="35"/>
      <c r="J11" s="48"/>
    </row>
    <row r="12" spans="1:10" ht="15" x14ac:dyDescent="0.25">
      <c r="A12" s="27"/>
      <c r="B12" s="21" t="s">
        <v>29</v>
      </c>
      <c r="C12" s="22" t="s">
        <v>8</v>
      </c>
      <c r="D12" s="22">
        <v>81</v>
      </c>
      <c r="E12" s="2"/>
      <c r="F12" s="2"/>
      <c r="G12" s="2">
        <f t="shared" si="1"/>
        <v>0</v>
      </c>
      <c r="H12" s="44"/>
      <c r="I12" s="35"/>
      <c r="J12" s="48"/>
    </row>
    <row r="13" spans="1:10" ht="15" x14ac:dyDescent="0.25">
      <c r="A13" s="27"/>
      <c r="B13" s="21" t="s">
        <v>30</v>
      </c>
      <c r="C13" s="22" t="s">
        <v>9</v>
      </c>
      <c r="D13" s="22">
        <v>18</v>
      </c>
      <c r="E13" s="2"/>
      <c r="F13" s="2"/>
      <c r="G13" s="2">
        <f t="shared" si="1"/>
        <v>0</v>
      </c>
      <c r="H13" s="44"/>
      <c r="I13" s="35"/>
      <c r="J13" s="48"/>
    </row>
    <row r="14" spans="1:10" ht="15" x14ac:dyDescent="0.25">
      <c r="A14" s="27"/>
      <c r="B14" s="21" t="s">
        <v>30</v>
      </c>
      <c r="C14" s="22" t="s">
        <v>8</v>
      </c>
      <c r="D14" s="22">
        <v>123</v>
      </c>
      <c r="E14" s="2"/>
      <c r="F14" s="2"/>
      <c r="G14" s="2">
        <f t="shared" si="1"/>
        <v>0</v>
      </c>
      <c r="H14" s="44"/>
      <c r="I14" s="35"/>
      <c r="J14" s="48"/>
    </row>
    <row r="15" spans="1:10" ht="15" x14ac:dyDescent="0.25">
      <c r="A15" s="27"/>
      <c r="B15" s="21" t="s">
        <v>30</v>
      </c>
      <c r="C15" s="22" t="s">
        <v>11</v>
      </c>
      <c r="D15" s="22">
        <v>103</v>
      </c>
      <c r="E15" s="2"/>
      <c r="F15" s="2"/>
      <c r="G15" s="2">
        <f t="shared" si="1"/>
        <v>0</v>
      </c>
      <c r="H15" s="44"/>
      <c r="I15" s="35"/>
      <c r="J15" s="48"/>
    </row>
    <row r="16" spans="1:10" ht="15" x14ac:dyDescent="0.25">
      <c r="A16" s="27"/>
      <c r="B16" s="21" t="s">
        <v>6</v>
      </c>
      <c r="C16" s="22" t="s">
        <v>8</v>
      </c>
      <c r="D16" s="22">
        <v>1</v>
      </c>
      <c r="E16" s="2"/>
      <c r="F16" s="2"/>
      <c r="G16" s="2">
        <f t="shared" si="1"/>
        <v>0</v>
      </c>
      <c r="H16" s="44"/>
      <c r="I16" s="35"/>
      <c r="J16" s="48"/>
    </row>
    <row r="17" spans="1:10" ht="15" x14ac:dyDescent="0.25">
      <c r="A17" s="27"/>
      <c r="B17" s="21" t="s">
        <v>5</v>
      </c>
      <c r="C17" s="22" t="s">
        <v>8</v>
      </c>
      <c r="D17" s="22">
        <v>2</v>
      </c>
      <c r="E17" s="2"/>
      <c r="F17" s="2"/>
      <c r="G17" s="2">
        <f t="shared" si="1"/>
        <v>0</v>
      </c>
      <c r="H17" s="44"/>
      <c r="I17" s="35"/>
      <c r="J17" s="48"/>
    </row>
    <row r="18" spans="1:10" x14ac:dyDescent="0.2">
      <c r="A18" s="27"/>
      <c r="B18" s="28" t="s">
        <v>10</v>
      </c>
      <c r="C18" s="28"/>
      <c r="D18" s="7">
        <f>SUM(D11:D17)</f>
        <v>349</v>
      </c>
      <c r="E18" s="8"/>
      <c r="F18" s="8"/>
      <c r="G18" s="8">
        <f>SUM(G11:G17)</f>
        <v>0</v>
      </c>
      <c r="H18" s="45"/>
      <c r="I18" s="35"/>
      <c r="J18" s="48"/>
    </row>
    <row r="19" spans="1:10" ht="15" x14ac:dyDescent="0.25">
      <c r="A19" s="27" t="s">
        <v>35</v>
      </c>
      <c r="B19" s="21" t="s">
        <v>6</v>
      </c>
      <c r="C19" s="22" t="s">
        <v>8</v>
      </c>
      <c r="D19" s="22">
        <v>6</v>
      </c>
      <c r="E19" s="2"/>
      <c r="F19" s="2"/>
      <c r="G19" s="2">
        <f t="shared" ref="G19:G25" si="2">D19*E19</f>
        <v>0</v>
      </c>
      <c r="H19" s="44"/>
      <c r="I19" s="35"/>
      <c r="J19" s="48"/>
    </row>
    <row r="20" spans="1:10" ht="15" x14ac:dyDescent="0.25">
      <c r="A20" s="27"/>
      <c r="B20" s="21" t="s">
        <v>6</v>
      </c>
      <c r="C20" s="22" t="s">
        <v>11</v>
      </c>
      <c r="D20" s="22">
        <v>90</v>
      </c>
      <c r="E20" s="2"/>
      <c r="F20" s="2"/>
      <c r="G20" s="2">
        <f t="shared" si="2"/>
        <v>0</v>
      </c>
      <c r="H20" s="44"/>
      <c r="I20" s="35"/>
      <c r="J20" s="48"/>
    </row>
    <row r="21" spans="1:10" ht="15" x14ac:dyDescent="0.25">
      <c r="A21" s="27"/>
      <c r="B21" s="21" t="s">
        <v>4</v>
      </c>
      <c r="C21" s="22" t="s">
        <v>8</v>
      </c>
      <c r="D21" s="22">
        <v>1</v>
      </c>
      <c r="E21" s="2"/>
      <c r="F21" s="2"/>
      <c r="G21" s="2">
        <f t="shared" si="2"/>
        <v>0</v>
      </c>
      <c r="H21" s="44"/>
      <c r="I21" s="35"/>
      <c r="J21" s="48"/>
    </row>
    <row r="22" spans="1:10" ht="15" x14ac:dyDescent="0.25">
      <c r="A22" s="27"/>
      <c r="B22" s="21" t="s">
        <v>31</v>
      </c>
      <c r="C22" s="22" t="s">
        <v>8</v>
      </c>
      <c r="D22" s="22">
        <v>1</v>
      </c>
      <c r="E22" s="2"/>
      <c r="F22" s="2"/>
      <c r="G22" s="2">
        <f t="shared" si="2"/>
        <v>0</v>
      </c>
      <c r="H22" s="44"/>
      <c r="I22" s="35"/>
      <c r="J22" s="48"/>
    </row>
    <row r="23" spans="1:10" ht="15" x14ac:dyDescent="0.25">
      <c r="A23" s="27"/>
      <c r="B23" s="21" t="s">
        <v>29</v>
      </c>
      <c r="C23" s="22" t="s">
        <v>8</v>
      </c>
      <c r="D23" s="22">
        <v>9</v>
      </c>
      <c r="E23" s="2"/>
      <c r="F23" s="2"/>
      <c r="G23" s="2">
        <f t="shared" si="2"/>
        <v>0</v>
      </c>
      <c r="H23" s="44"/>
      <c r="I23" s="35"/>
      <c r="J23" s="48"/>
    </row>
    <row r="24" spans="1:10" ht="15" x14ac:dyDescent="0.25">
      <c r="A24" s="27"/>
      <c r="B24" s="21" t="s">
        <v>32</v>
      </c>
      <c r="C24" s="22" t="s">
        <v>9</v>
      </c>
      <c r="D24" s="22">
        <v>1</v>
      </c>
      <c r="E24" s="2"/>
      <c r="F24" s="2"/>
      <c r="G24" s="2">
        <f t="shared" si="2"/>
        <v>0</v>
      </c>
      <c r="H24" s="44"/>
      <c r="I24" s="35"/>
      <c r="J24" s="48"/>
    </row>
    <row r="25" spans="1:10" ht="15" x14ac:dyDescent="0.25">
      <c r="A25" s="27"/>
      <c r="B25" s="21" t="s">
        <v>32</v>
      </c>
      <c r="C25" s="22" t="s">
        <v>8</v>
      </c>
      <c r="D25" s="22">
        <v>9</v>
      </c>
      <c r="E25" s="2"/>
      <c r="F25" s="2"/>
      <c r="G25" s="2">
        <f t="shared" si="2"/>
        <v>0</v>
      </c>
      <c r="H25" s="44"/>
      <c r="I25" s="35"/>
      <c r="J25" s="48"/>
    </row>
    <row r="26" spans="1:10" x14ac:dyDescent="0.2">
      <c r="A26" s="27"/>
      <c r="B26" s="28" t="s">
        <v>10</v>
      </c>
      <c r="C26" s="28"/>
      <c r="D26" s="7">
        <f>SUM(D19:D25)</f>
        <v>117</v>
      </c>
      <c r="E26" s="8"/>
      <c r="F26" s="8"/>
      <c r="G26" s="8">
        <f>SUM(G19:G25)</f>
        <v>0</v>
      </c>
      <c r="H26" s="46"/>
      <c r="I26" s="36"/>
      <c r="J26" s="48"/>
    </row>
    <row r="27" spans="1:10" x14ac:dyDescent="0.2">
      <c r="A27" s="3"/>
      <c r="B27" s="23" t="s">
        <v>45</v>
      </c>
      <c r="C27" s="24"/>
      <c r="D27" s="4">
        <f>SUM(D26,D18,D10)</f>
        <v>720</v>
      </c>
      <c r="E27" s="5">
        <f>G27/D27</f>
        <v>0</v>
      </c>
      <c r="F27" s="5"/>
      <c r="G27" s="5">
        <f t="shared" ref="G27" si="3">SUM(G26,G18,G10)</f>
        <v>0</v>
      </c>
      <c r="H27" s="5"/>
      <c r="I27" s="5"/>
      <c r="J27" s="3"/>
    </row>
  </sheetData>
  <autoFilter ref="A3:I25"/>
  <mergeCells count="10">
    <mergeCell ref="J4:J26"/>
    <mergeCell ref="B27:C27"/>
    <mergeCell ref="A1:I1"/>
    <mergeCell ref="A4:A10"/>
    <mergeCell ref="I4:I26"/>
    <mergeCell ref="B10:C10"/>
    <mergeCell ref="A11:A18"/>
    <mergeCell ref="B18:C18"/>
    <mergeCell ref="A19:A26"/>
    <mergeCell ref="B26:C26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B9" sqref="B9"/>
    </sheetView>
  </sheetViews>
  <sheetFormatPr defaultRowHeight="15" x14ac:dyDescent="0.25"/>
  <cols>
    <col min="1" max="1" width="5.7109375" style="14" customWidth="1"/>
    <col min="2" max="2" width="10.5703125" style="14" customWidth="1"/>
    <col min="3" max="3" width="17.85546875" style="14" customWidth="1"/>
    <col min="4" max="11" width="8.85546875" style="14"/>
  </cols>
  <sheetData>
    <row r="2" spans="1:11" ht="18.75" x14ac:dyDescent="0.25">
      <c r="B2" s="9" t="s">
        <v>13</v>
      </c>
      <c r="C2" s="9"/>
    </row>
    <row r="3" spans="1:11" ht="18.75" x14ac:dyDescent="0.25">
      <c r="B3" s="9" t="s">
        <v>26</v>
      </c>
      <c r="C3" s="9"/>
    </row>
    <row r="4" spans="1:11" ht="18.75" x14ac:dyDescent="0.25">
      <c r="B4" s="9" t="s">
        <v>47</v>
      </c>
      <c r="C4" s="9"/>
    </row>
    <row r="5" spans="1:11" ht="19.5" thickBot="1" x14ac:dyDescent="0.3">
      <c r="B5" s="9"/>
      <c r="C5" s="9"/>
    </row>
    <row r="6" spans="1:11" ht="15.75" thickBot="1" x14ac:dyDescent="0.3">
      <c r="B6" s="37" t="s">
        <v>14</v>
      </c>
      <c r="C6" s="37" t="s">
        <v>15</v>
      </c>
      <c r="D6" s="39" t="s">
        <v>21</v>
      </c>
      <c r="E6" s="40"/>
      <c r="F6" s="40"/>
      <c r="G6" s="41"/>
      <c r="H6" s="37" t="s">
        <v>16</v>
      </c>
    </row>
    <row r="7" spans="1:11" ht="15.75" thickBot="1" x14ac:dyDescent="0.3">
      <c r="B7" s="38"/>
      <c r="C7" s="38"/>
      <c r="D7" s="11" t="s">
        <v>17</v>
      </c>
      <c r="E7" s="11" t="s">
        <v>18</v>
      </c>
      <c r="F7" s="11" t="s">
        <v>19</v>
      </c>
      <c r="G7" s="11" t="s">
        <v>20</v>
      </c>
      <c r="H7" s="42"/>
    </row>
    <row r="8" spans="1:11" ht="15.75" thickBot="1" x14ac:dyDescent="0.3">
      <c r="B8" s="20" t="s">
        <v>48</v>
      </c>
      <c r="C8" s="12" t="s">
        <v>22</v>
      </c>
      <c r="D8" s="10">
        <v>0</v>
      </c>
      <c r="E8" s="11">
        <v>0</v>
      </c>
      <c r="F8" s="11">
        <v>360</v>
      </c>
      <c r="G8" s="11">
        <v>360</v>
      </c>
      <c r="H8" s="13">
        <f>SUM(D8:G8)</f>
        <v>720</v>
      </c>
    </row>
    <row r="9" spans="1:11" x14ac:dyDescent="0.25">
      <c r="I9" s="15">
        <f>'ПРИЛ1_17-64-25'!D27</f>
        <v>720</v>
      </c>
    </row>
    <row r="11" spans="1:11" x14ac:dyDescent="0.25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25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ПРИЛ1_17-64-25</vt:lpstr>
      <vt:lpstr>ПРИЛ2_17-64-25</vt:lpstr>
      <vt:lpstr>ПРИЛ3_17-64-25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2025-09-02T05:11:14Z</dcterms:modified>
</cp:coreProperties>
</file>