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31" yWindow="65431" windowWidth="23250" windowHeight="12570" activeTab="0"/>
  </bookViews>
  <sheets>
    <sheet name="Прил 1 нач цени" sheetId="7" r:id="rId1"/>
    <sheet name="Прил 2 дост цени" sheetId="8" r:id="rId2"/>
    <sheet name="Прил 3 График за изпълн" sheetId="9" r:id="rId3"/>
  </sheets>
  <definedNames/>
  <calcPr calcId="145621"/>
  <extLst/>
</workbook>
</file>

<file path=xl/sharedStrings.xml><?xml version="1.0" encoding="utf-8"?>
<sst xmlns="http://schemas.openxmlformats.org/spreadsheetml/2006/main" count="1111" uniqueCount="74">
  <si>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</si>
  <si>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</si>
  <si>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</si>
  <si>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</si>
  <si>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х</t>
  </si>
  <si>
    <t>…......................................................................................-
…....................................................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</si>
  <si>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</si>
  <si>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</si>
  <si>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</si>
  <si>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ТП ДГС, ДЛС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</si>
  <si>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</si>
  <si>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</si>
  <si>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</si>
  <si>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</si>
  <si>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</si>
  <si>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</si>
  <si>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</si>
  <si>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Обшо за ТП</t>
  </si>
  <si>
    <t>Общо количество,
пл.куб.м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</si>
  <si>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стояща дървесина на корен </t>
    </r>
    <r>
      <rPr>
        <b/>
        <sz val="12"/>
        <rFont val="Times New Roman"/>
        <family val="1"/>
      </rPr>
      <t>по тримесечия на 2023 година</t>
    </r>
  </si>
  <si>
    <t>за обект № 16-1-2023, ТП "ДГС Търговище"</t>
  </si>
  <si>
    <t>ПРИЛОЖЕНИЕ №2 (ДОСТИГНАТИ ЦЕНИ)
ТП "ДГС Търговище"</t>
  </si>
  <si>
    <t>16-1-2023</t>
  </si>
  <si>
    <t>16 "г"</t>
  </si>
  <si>
    <t>чб</t>
  </si>
  <si>
    <t>Трупи за бичене над 30</t>
  </si>
  <si>
    <r>
      <t>пл.м</t>
    </r>
    <r>
      <rPr>
        <vertAlign val="superscript"/>
        <sz val="10"/>
        <rFont val="Times New Roman"/>
        <family val="1"/>
      </rPr>
      <t>3</t>
    </r>
  </si>
  <si>
    <t>Трупи за бичене от 18-29</t>
  </si>
  <si>
    <t>Технологична дървесина от ЕСД</t>
  </si>
  <si>
    <r>
      <t>пр.м</t>
    </r>
    <r>
      <rPr>
        <vertAlign val="superscript"/>
        <sz val="10"/>
        <rFont val="Times New Roman"/>
        <family val="1"/>
      </rPr>
      <t>3</t>
    </r>
  </si>
  <si>
    <t xml:space="preserve">Технологична дървесина от ССД </t>
  </si>
  <si>
    <t>Технологична дървесина от ДСД</t>
  </si>
  <si>
    <t>Технологична дървесина от ДО</t>
  </si>
  <si>
    <t>Дърва за огрев</t>
  </si>
  <si>
    <t>Общо за подотдел 16 "г"</t>
  </si>
  <si>
    <t>54 "з"</t>
  </si>
  <si>
    <t>Общо за подотдел 54 "з"</t>
  </si>
  <si>
    <t>54 "и"</t>
  </si>
  <si>
    <t>80 "и"</t>
  </si>
  <si>
    <t>бб</t>
  </si>
  <si>
    <t>ОБЩО</t>
  </si>
  <si>
    <t>Общо за подотдел 80 "и"</t>
  </si>
  <si>
    <t>92 "д"</t>
  </si>
  <si>
    <t>гбр</t>
  </si>
  <si>
    <t>срлп</t>
  </si>
  <si>
    <t>яв</t>
  </si>
  <si>
    <t>цр</t>
  </si>
  <si>
    <t>Общо за подотдел 92 "д"</t>
  </si>
  <si>
    <t>96 "и"</t>
  </si>
  <si>
    <t>Общо за подотдел 96 "и"</t>
  </si>
  <si>
    <t>212 "д"</t>
  </si>
  <si>
    <t>Общо за подотдел 212 "д"</t>
  </si>
  <si>
    <t>224 "д"</t>
  </si>
  <si>
    <t>здгл</t>
  </si>
  <si>
    <t>мжд</t>
  </si>
  <si>
    <t>Общо за подотдел 224 "д"</t>
  </si>
  <si>
    <t>225 "р"</t>
  </si>
  <si>
    <t>см</t>
  </si>
  <si>
    <t>Общо за подотдел 225 "р"</t>
  </si>
  <si>
    <t>272 "з"</t>
  </si>
  <si>
    <t>Общо за подотдел 272 "з"</t>
  </si>
  <si>
    <t>ОБЕКТ 16-1-2023</t>
  </si>
  <si>
    <r>
      <t>Прогнозно количество дървесина по сортиментна ведомост от ГП за 2023 г. пл.м</t>
    </r>
    <r>
      <rPr>
        <vertAlign val="superscript"/>
        <sz val="9"/>
        <rFont val="Times New Roman"/>
        <family val="1"/>
      </rPr>
      <t>3</t>
    </r>
  </si>
  <si>
    <t>Коеф. на плътност, съгласно Прил. №7 от Наредба №1</t>
  </si>
  <si>
    <t>мярка</t>
  </si>
  <si>
    <t>Отдел и под-отдел</t>
  </si>
  <si>
    <t>Обща начална  цена, лв. без ДДС</t>
  </si>
  <si>
    <t xml:space="preserve">Единична цена за продажба на стояща дървесина на корен,  лв, без ДДС                                   </t>
  </si>
  <si>
    <t>ПРИЛОЖЕНИЕ №1 (НАЧАЛНИ ЦЕНИ)
ТП "ДГС ТЪРГОВИЩЕ"</t>
  </si>
  <si>
    <t xml:space="preserve">Изчислено прогнозно количество дървесина </t>
  </si>
  <si>
    <t>Всичко ТП ДГС ТЪРГОВИЩЕ</t>
  </si>
  <si>
    <t>Дървесен   вид</t>
  </si>
  <si>
    <t>Обща достигната цена, лв. без ДДС</t>
  </si>
  <si>
    <t>Тримесечие на 2023 год. / прогнозно количество дървесиан (пл.куб.м)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</si>
</sst>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</cellStyleXfs>
  <cellXfs count="157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0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12" fillId="2" borderId="0" xfId="0" applyFont="1" applyFill="1" applyAlignment="1">
      <alignment vertical="top"/>
    </xf>
    <xf numFmtId="2" fontId="12" fillId="2" borderId="0" xfId="0" applyNumberFormat="1" applyFont="1" applyFill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4" xfId="0" applyFont="1" applyFill="1" applyBorder="1" applyAlignment="1">
      <alignment horizontal="left"/>
    </xf>
    <xf numFmtId="0" fontId="4" fillId="2" borderId="5" xfId="0" applyNumberFormat="1" applyFont="1" applyFill="1" applyBorder="1" applyAlignment="1" applyProtection="1">
      <alignment vertical="top"/>
      <protection/>
    </xf>
    <xf numFmtId="1" fontId="16" fillId="0" borderId="6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Fill="1" applyBorder="1" applyAlignment="1">
      <alignment/>
    </xf>
    <xf numFmtId="2" fontId="4" fillId="0" borderId="3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8" xfId="0" applyFont="1" applyFill="1" applyBorder="1" applyAlignment="1">
      <alignment horizontal="left"/>
    </xf>
    <xf numFmtId="0" fontId="4" fillId="2" borderId="9" xfId="0" applyNumberFormat="1" applyFont="1" applyFill="1" applyBorder="1" applyAlignment="1" applyProtection="1">
      <alignment vertical="top"/>
      <protection/>
    </xf>
    <xf numFmtId="2" fontId="16" fillId="0" borderId="10" xfId="0" applyNumberFormat="1" applyFont="1" applyFill="1" applyBorder="1" applyAlignment="1" applyProtection="1">
      <alignment vertical="top"/>
      <protection/>
    </xf>
    <xf numFmtId="1" fontId="4" fillId="0" borderId="11" xfId="0" applyNumberFormat="1" applyFont="1" applyFill="1" applyBorder="1" applyAlignment="1">
      <alignment/>
    </xf>
    <xf numFmtId="0" fontId="4" fillId="0" borderId="2" xfId="0" applyNumberFormat="1" applyFont="1" applyFill="1" applyBorder="1" applyAlignment="1" applyProtection="1">
      <alignment vertical="top"/>
      <protection/>
    </xf>
    <xf numFmtId="2" fontId="4" fillId="0" borderId="2" xfId="0" applyNumberFormat="1" applyFont="1" applyFill="1" applyBorder="1" applyAlignment="1" applyProtection="1">
      <alignment vertical="top"/>
      <protection/>
    </xf>
    <xf numFmtId="0" fontId="18" fillId="0" borderId="9" xfId="0" applyNumberFormat="1" applyFont="1" applyFill="1" applyBorder="1" applyAlignment="1" applyProtection="1">
      <alignment vertical="top"/>
      <protection/>
    </xf>
    <xf numFmtId="1" fontId="16" fillId="0" borderId="10" xfId="0" applyNumberFormat="1" applyFont="1" applyFill="1" applyBorder="1" applyAlignment="1" applyProtection="1">
      <alignment vertical="top"/>
      <protection/>
    </xf>
    <xf numFmtId="0" fontId="4" fillId="0" borderId="2" xfId="0" applyFont="1" applyFill="1" applyBorder="1" applyAlignment="1">
      <alignment horizontal="center"/>
    </xf>
    <xf numFmtId="0" fontId="16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top"/>
      <protection/>
    </xf>
    <xf numFmtId="0" fontId="18" fillId="3" borderId="15" xfId="0" applyNumberFormat="1" applyFont="1" applyFill="1" applyBorder="1" applyAlignment="1" applyProtection="1">
      <alignment vertical="top"/>
      <protection/>
    </xf>
    <xf numFmtId="1" fontId="16" fillId="3" borderId="16" xfId="0" applyNumberFormat="1" applyFont="1" applyFill="1" applyBorder="1" applyAlignment="1" applyProtection="1">
      <alignment vertical="top"/>
      <protection/>
    </xf>
    <xf numFmtId="1" fontId="18" fillId="3" borderId="17" xfId="0" applyNumberFormat="1" applyFont="1" applyFill="1" applyBorder="1" applyAlignment="1" applyProtection="1">
      <alignment horizontal="center" vertical="top"/>
      <protection/>
    </xf>
    <xf numFmtId="0" fontId="4" fillId="3" borderId="18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>
      <alignment horizontal="center"/>
    </xf>
    <xf numFmtId="2" fontId="16" fillId="0" borderId="22" xfId="0" applyNumberFormat="1" applyFont="1" applyFill="1" applyBorder="1" applyAlignment="1" applyProtection="1">
      <alignment vertical="top"/>
      <protection/>
    </xf>
    <xf numFmtId="0" fontId="4" fillId="0" borderId="9" xfId="0" applyFont="1" applyFill="1" applyBorder="1" applyAlignment="1">
      <alignment horizontal="center"/>
    </xf>
    <xf numFmtId="2" fontId="16" fillId="0" borderId="23" xfId="0" applyNumberFormat="1" applyFont="1" applyFill="1" applyBorder="1" applyAlignment="1" applyProtection="1">
      <alignment vertical="top"/>
      <protection/>
    </xf>
    <xf numFmtId="2" fontId="18" fillId="0" borderId="23" xfId="0" applyNumberFormat="1" applyFont="1" applyFill="1" applyBorder="1" applyAlignment="1" applyProtection="1">
      <alignment vertical="top"/>
      <protection/>
    </xf>
    <xf numFmtId="2" fontId="16" fillId="0" borderId="23" xfId="0" applyNumberFormat="1" applyFont="1" applyFill="1" applyBorder="1" applyAlignment="1">
      <alignment/>
    </xf>
    <xf numFmtId="2" fontId="18" fillId="0" borderId="23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0" fontId="18" fillId="3" borderId="15" xfId="0" applyNumberFormat="1" applyFont="1" applyFill="1" applyBorder="1" applyAlignment="1" applyProtection="1">
      <alignment horizontal="center" vertical="top"/>
      <protection/>
    </xf>
    <xf numFmtId="2" fontId="18" fillId="3" borderId="25" xfId="0" applyNumberFormat="1" applyFont="1" applyFill="1" applyBorder="1" applyAlignment="1" applyProtection="1">
      <alignment vertical="top"/>
      <protection/>
    </xf>
    <xf numFmtId="0" fontId="7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right" vertical="center"/>
    </xf>
    <xf numFmtId="2" fontId="7" fillId="4" borderId="19" xfId="0" applyNumberFormat="1" applyFont="1" applyFill="1" applyBorder="1" applyAlignment="1">
      <alignment horizontal="right" vertical="center"/>
    </xf>
    <xf numFmtId="0" fontId="7" fillId="3" borderId="26" xfId="20" applyFont="1" applyFill="1" applyBorder="1" applyAlignment="1">
      <alignment horizontal="center" vertical="center" wrapText="1"/>
      <protection/>
    </xf>
    <xf numFmtId="0" fontId="7" fillId="3" borderId="27" xfId="20" applyFont="1" applyFill="1" applyBorder="1" applyAlignment="1">
      <alignment horizontal="center" vertical="center" wrapText="1"/>
      <protection/>
    </xf>
    <xf numFmtId="0" fontId="7" fillId="3" borderId="28" xfId="20" applyFont="1" applyFill="1" applyBorder="1" applyAlignment="1">
      <alignment horizontal="center" vertical="center" wrapText="1"/>
      <protection/>
    </xf>
    <xf numFmtId="0" fontId="7" fillId="0" borderId="29" xfId="20" applyFont="1" applyFill="1" applyBorder="1" applyAlignment="1">
      <alignment horizontal="center" vertical="center" wrapText="1"/>
      <protection/>
    </xf>
    <xf numFmtId="0" fontId="7" fillId="4" borderId="15" xfId="20" applyFont="1" applyFill="1" applyBorder="1" applyAlignment="1">
      <alignment horizontal="center" vertical="center"/>
      <protection/>
    </xf>
    <xf numFmtId="0" fontId="7" fillId="4" borderId="18" xfId="20" applyFont="1" applyFill="1" applyBorder="1" applyAlignment="1">
      <alignment horizontal="center" vertical="center"/>
      <protection/>
    </xf>
    <xf numFmtId="0" fontId="15" fillId="0" borderId="9" xfId="0" applyFont="1" applyFill="1" applyBorder="1" applyAlignment="1">
      <alignment horizontal="center" vertical="justify"/>
    </xf>
    <xf numFmtId="0" fontId="15" fillId="0" borderId="12" xfId="0" applyFont="1" applyFill="1" applyBorder="1" applyAlignment="1">
      <alignment horizontal="center" vertical="justify"/>
    </xf>
    <xf numFmtId="0" fontId="15" fillId="0" borderId="1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9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5" xfId="0" applyNumberFormat="1" applyFont="1" applyFill="1" applyBorder="1" applyAlignment="1" applyProtection="1">
      <alignment horizontal="center" vertical="top"/>
      <protection/>
    </xf>
    <xf numFmtId="0" fontId="15" fillId="0" borderId="9" xfId="0" applyNumberFormat="1" applyFont="1" applyFill="1" applyBorder="1" applyAlignment="1" applyProtection="1">
      <alignment horizontal="center" vertical="top"/>
      <protection/>
    </xf>
    <xf numFmtId="0" fontId="15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41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42" xfId="0" applyNumberFormat="1" applyFont="1" applyFill="1" applyBorder="1" applyAlignment="1" applyProtection="1">
      <alignment horizontal="center" vertical="top"/>
      <protection/>
    </xf>
    <xf numFmtId="0" fontId="15" fillId="3" borderId="43" xfId="0" applyNumberFormat="1" applyFont="1" applyFill="1" applyBorder="1" applyAlignment="1" applyProtection="1">
      <alignment horizontal="center" vertical="top"/>
      <protection/>
    </xf>
    <xf numFmtId="0" fontId="15" fillId="3" borderId="20" xfId="0" applyNumberFormat="1" applyFont="1" applyFill="1" applyBorder="1" applyAlignment="1" applyProtection="1">
      <alignment horizontal="center" vertical="top"/>
      <protection/>
    </xf>
    <xf numFmtId="0" fontId="15" fillId="3" borderId="25" xfId="0" applyNumberFormat="1" applyFont="1" applyFill="1" applyBorder="1" applyAlignment="1" applyProtection="1">
      <alignment horizontal="center" vertical="top"/>
      <protection/>
    </xf>
    <xf numFmtId="0" fontId="7" fillId="0" borderId="43" xfId="20" applyFont="1" applyFill="1" applyBorder="1" applyAlignment="1">
      <alignment horizontal="center" vertical="center" wrapText="1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 wrapText="1"/>
      <protection/>
    </xf>
    <xf numFmtId="1" fontId="4" fillId="0" borderId="44" xfId="0" applyNumberFormat="1" applyFont="1" applyFill="1" applyBorder="1" applyAlignment="1" applyProtection="1">
      <alignment horizontal="center" vertical="center" wrapText="1"/>
      <protection/>
    </xf>
    <xf numFmtId="1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49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49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" borderId="43" xfId="20" applyFont="1" applyFill="1" applyBorder="1" applyAlignment="1">
      <alignment horizontal="center" vertical="center" wrapText="1"/>
      <protection/>
    </xf>
    <xf numFmtId="0" fontId="7" fillId="3" borderId="20" xfId="20" applyFont="1" applyFill="1" applyBorder="1" applyAlignment="1">
      <alignment horizontal="center" vertical="center" wrapText="1"/>
      <protection/>
    </xf>
    <xf numFmtId="0" fontId="7" fillId="3" borderId="25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tabSelected="1" workbookViewId="0" topLeftCell="A1">
      <selection activeCell="A215" sqref="A215:XFD215"/>
    </sheetView>
  </sheetViews>
  <sheetFormatPr defaultColWidth="9.140625" defaultRowHeight="15"/>
  <cols>
    <col min="1" max="1" width="8.8515625" style="9" customWidth="1"/>
    <col min="2" max="2" width="7.7109375" style="9" customWidth="1"/>
    <col min="3" max="3" width="8.421875" style="9" customWidth="1"/>
    <col min="4" max="4" width="32.28125" style="9" customWidth="1"/>
    <col min="5" max="5" width="14.28125" style="9" customWidth="1"/>
    <col min="6" max="6" width="9.57421875" style="9" customWidth="1"/>
    <col min="7" max="7" width="7.7109375" style="9" customWidth="1"/>
    <col min="8" max="8" width="11.421875" style="9" customWidth="1"/>
    <col min="9" max="9" width="13.57421875" style="9" customWidth="1"/>
    <col min="10" max="10" width="12.140625" style="10" customWidth="1"/>
    <col min="11" max="11" width="8.8515625" style="17" customWidth="1"/>
  </cols>
  <sheetData>
    <row r="1" spans="1:9" ht="15.75" thickBot="1">
      <c r="A1" s="15"/>
      <c r="B1" s="15"/>
      <c r="C1" s="15"/>
      <c r="D1" s="15"/>
      <c r="E1" s="15"/>
      <c r="F1" s="15"/>
      <c r="G1" s="15"/>
      <c r="H1" s="15"/>
      <c r="I1" s="15"/>
    </row>
    <row r="2" spans="1:10" ht="34.15" customHeight="1" thickBot="1">
      <c r="A2" s="127" t="s">
        <v>68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9" ht="15.75" hidden="1" thickBot="1">
      <c r="A3" s="15"/>
      <c r="B3" s="15"/>
      <c r="C3" s="15"/>
      <c r="D3" s="86" t="s">
        <v>8</v>
      </c>
      <c r="E3" s="87"/>
      <c r="F3" s="87"/>
      <c r="G3" s="88"/>
      <c r="H3" s="15"/>
      <c r="I3" s="15"/>
    </row>
    <row r="4" spans="1:9" ht="15.75" thickBot="1">
      <c r="A4" s="11"/>
      <c r="B4" s="11"/>
      <c r="C4" s="11"/>
      <c r="D4" s="89"/>
      <c r="E4" s="89"/>
      <c r="F4" s="11"/>
      <c r="G4" s="11"/>
      <c r="H4" s="11"/>
      <c r="I4" s="15"/>
    </row>
    <row r="5" spans="1:10" s="37" customFormat="1" ht="13.5" customHeight="1">
      <c r="A5" s="106" t="s">
        <v>12</v>
      </c>
      <c r="B5" s="108" t="s">
        <v>65</v>
      </c>
      <c r="C5" s="110" t="s">
        <v>71</v>
      </c>
      <c r="D5" s="112" t="s">
        <v>0</v>
      </c>
      <c r="E5" s="114" t="s">
        <v>62</v>
      </c>
      <c r="F5" s="116" t="s">
        <v>63</v>
      </c>
      <c r="G5" s="118" t="s">
        <v>64</v>
      </c>
      <c r="H5" s="120" t="s">
        <v>69</v>
      </c>
      <c r="I5" s="104" t="s">
        <v>67</v>
      </c>
      <c r="J5" s="130" t="s">
        <v>66</v>
      </c>
    </row>
    <row r="6" spans="1:10" s="37" customFormat="1" ht="74.25" customHeight="1" thickBot="1">
      <c r="A6" s="107"/>
      <c r="B6" s="109"/>
      <c r="C6" s="111"/>
      <c r="D6" s="113"/>
      <c r="E6" s="115"/>
      <c r="F6" s="117"/>
      <c r="G6" s="119"/>
      <c r="H6" s="121"/>
      <c r="I6" s="105"/>
      <c r="J6" s="131"/>
    </row>
    <row r="7" spans="1:10" s="69" customFormat="1" ht="13.5" thickBot="1">
      <c r="A7" s="70">
        <v>1</v>
      </c>
      <c r="B7" s="71">
        <f>A7+1</f>
        <v>2</v>
      </c>
      <c r="C7" s="62">
        <f aca="true" t="shared" si="0" ref="C7:H7">B7+1</f>
        <v>3</v>
      </c>
      <c r="D7" s="63">
        <f t="shared" si="0"/>
        <v>4</v>
      </c>
      <c r="E7" s="64">
        <f t="shared" si="0"/>
        <v>5</v>
      </c>
      <c r="F7" s="65">
        <f>E7+1</f>
        <v>6</v>
      </c>
      <c r="G7" s="66">
        <f>F7+1</f>
        <v>7</v>
      </c>
      <c r="H7" s="67">
        <f t="shared" si="0"/>
        <v>8</v>
      </c>
      <c r="I7" s="68">
        <f>H7+1</f>
        <v>9</v>
      </c>
      <c r="J7" s="65">
        <f>I7+1</f>
        <v>10</v>
      </c>
    </row>
    <row r="8" spans="1:10" s="37" customFormat="1" ht="15.75" customHeight="1">
      <c r="A8" s="132" t="s">
        <v>22</v>
      </c>
      <c r="B8" s="100" t="s">
        <v>23</v>
      </c>
      <c r="C8" s="31" t="s">
        <v>24</v>
      </c>
      <c r="D8" s="32" t="s">
        <v>25</v>
      </c>
      <c r="E8" s="33">
        <v>1</v>
      </c>
      <c r="F8" s="34"/>
      <c r="G8" s="72" t="s">
        <v>26</v>
      </c>
      <c r="H8" s="35">
        <f>E8</f>
        <v>1</v>
      </c>
      <c r="I8" s="36">
        <f>120-35</f>
        <v>85</v>
      </c>
      <c r="J8" s="73">
        <f aca="true" t="shared" si="1" ref="J8:J14">H8*I8</f>
        <v>85</v>
      </c>
    </row>
    <row r="9" spans="1:10" s="37" customFormat="1" ht="15.75" customHeight="1">
      <c r="A9" s="133"/>
      <c r="B9" s="100"/>
      <c r="C9" s="31" t="s">
        <v>24</v>
      </c>
      <c r="D9" s="32" t="s">
        <v>27</v>
      </c>
      <c r="E9" s="33">
        <v>312</v>
      </c>
      <c r="F9" s="34"/>
      <c r="G9" s="72" t="s">
        <v>26</v>
      </c>
      <c r="H9" s="35">
        <f>E9</f>
        <v>312</v>
      </c>
      <c r="I9" s="36">
        <f>110-35</f>
        <v>75</v>
      </c>
      <c r="J9" s="73">
        <f t="shared" si="1"/>
        <v>23400</v>
      </c>
    </row>
    <row r="10" spans="1:10" s="37" customFormat="1" ht="15.75" customHeight="1">
      <c r="A10" s="133"/>
      <c r="B10" s="101"/>
      <c r="C10" s="31" t="s">
        <v>24</v>
      </c>
      <c r="D10" s="38" t="s">
        <v>28</v>
      </c>
      <c r="E10" s="39">
        <v>100</v>
      </c>
      <c r="F10" s="40">
        <v>0.65</v>
      </c>
      <c r="G10" s="74" t="s">
        <v>29</v>
      </c>
      <c r="H10" s="41">
        <f>ROUND(E10/F10,0)</f>
        <v>154</v>
      </c>
      <c r="I10" s="42">
        <f>70-22.75</f>
        <v>47.25</v>
      </c>
      <c r="J10" s="75">
        <f t="shared" si="1"/>
        <v>7276.5</v>
      </c>
    </row>
    <row r="11" spans="1:10" s="37" customFormat="1" ht="15.75" customHeight="1">
      <c r="A11" s="133"/>
      <c r="B11" s="101"/>
      <c r="C11" s="31" t="s">
        <v>24</v>
      </c>
      <c r="D11" s="38" t="s">
        <v>30</v>
      </c>
      <c r="E11" s="39">
        <v>404</v>
      </c>
      <c r="F11" s="40">
        <v>0.65</v>
      </c>
      <c r="G11" s="74" t="s">
        <v>29</v>
      </c>
      <c r="H11" s="41">
        <f>ROUND(E11/F11,0)</f>
        <v>622</v>
      </c>
      <c r="I11" s="42">
        <f>52-22.75</f>
        <v>29.25</v>
      </c>
      <c r="J11" s="75">
        <f t="shared" si="1"/>
        <v>18193.5</v>
      </c>
    </row>
    <row r="12" spans="1:10" s="37" customFormat="1" ht="15.75" customHeight="1">
      <c r="A12" s="133"/>
      <c r="B12" s="101"/>
      <c r="C12" s="31" t="s">
        <v>24</v>
      </c>
      <c r="D12" s="38" t="s">
        <v>31</v>
      </c>
      <c r="E12" s="39">
        <v>1</v>
      </c>
      <c r="F12" s="40">
        <v>0.65</v>
      </c>
      <c r="G12" s="74" t="s">
        <v>29</v>
      </c>
      <c r="H12" s="41">
        <f>ROUND(E12/F12,0)</f>
        <v>2</v>
      </c>
      <c r="I12" s="42">
        <f>52-22.75</f>
        <v>29.25</v>
      </c>
      <c r="J12" s="75">
        <f t="shared" si="1"/>
        <v>58.5</v>
      </c>
    </row>
    <row r="13" spans="1:10" s="37" customFormat="1" ht="15.75" customHeight="1">
      <c r="A13" s="133"/>
      <c r="B13" s="101"/>
      <c r="C13" s="31" t="s">
        <v>24</v>
      </c>
      <c r="D13" s="38" t="s">
        <v>32</v>
      </c>
      <c r="E13" s="39">
        <v>177</v>
      </c>
      <c r="F13" s="40">
        <v>0.65</v>
      </c>
      <c r="G13" s="74" t="s">
        <v>29</v>
      </c>
      <c r="H13" s="41">
        <f>ROUND(E13/F13,0)</f>
        <v>272</v>
      </c>
      <c r="I13" s="42">
        <f>52-22.75</f>
        <v>29.25</v>
      </c>
      <c r="J13" s="75">
        <f t="shared" si="1"/>
        <v>7956</v>
      </c>
    </row>
    <row r="14" spans="1:10" s="37" customFormat="1" ht="15.75" customHeight="1">
      <c r="A14" s="133"/>
      <c r="B14" s="101"/>
      <c r="C14" s="31" t="s">
        <v>24</v>
      </c>
      <c r="D14" s="38" t="s">
        <v>33</v>
      </c>
      <c r="E14" s="39">
        <v>177</v>
      </c>
      <c r="F14" s="40">
        <v>0.6</v>
      </c>
      <c r="G14" s="74" t="s">
        <v>29</v>
      </c>
      <c r="H14" s="41">
        <f>ROUND(E14/F14,0)</f>
        <v>295</v>
      </c>
      <c r="I14" s="43">
        <f>52-21</f>
        <v>31</v>
      </c>
      <c r="J14" s="75">
        <f t="shared" si="1"/>
        <v>9145</v>
      </c>
    </row>
    <row r="15" spans="1:10" s="37" customFormat="1" ht="13.5" customHeight="1">
      <c r="A15" s="133"/>
      <c r="B15" s="101"/>
      <c r="C15" s="102" t="s">
        <v>34</v>
      </c>
      <c r="D15" s="103"/>
      <c r="E15" s="44">
        <f>SUM(E8:E14)</f>
        <v>1172</v>
      </c>
      <c r="F15" s="45"/>
      <c r="G15" s="98"/>
      <c r="H15" s="99"/>
      <c r="I15" s="42"/>
      <c r="J15" s="76">
        <f>SUM(J8:J14)</f>
        <v>66114.5</v>
      </c>
    </row>
    <row r="16" spans="1:10" s="37" customFormat="1" ht="15.75" customHeight="1">
      <c r="A16" s="133"/>
      <c r="B16" s="100" t="s">
        <v>35</v>
      </c>
      <c r="C16" s="31" t="s">
        <v>24</v>
      </c>
      <c r="D16" s="32" t="s">
        <v>25</v>
      </c>
      <c r="E16" s="33"/>
      <c r="F16" s="34"/>
      <c r="G16" s="72" t="s">
        <v>26</v>
      </c>
      <c r="H16" s="35">
        <f>E16</f>
        <v>0</v>
      </c>
      <c r="I16" s="43">
        <f>120-35</f>
        <v>85</v>
      </c>
      <c r="J16" s="73">
        <f aca="true" t="shared" si="2" ref="J16:J22">H16*I16</f>
        <v>0</v>
      </c>
    </row>
    <row r="17" spans="1:10" s="37" customFormat="1" ht="15.75" customHeight="1">
      <c r="A17" s="133"/>
      <c r="B17" s="100"/>
      <c r="C17" s="31" t="s">
        <v>24</v>
      </c>
      <c r="D17" s="32" t="s">
        <v>27</v>
      </c>
      <c r="E17" s="33">
        <v>1</v>
      </c>
      <c r="F17" s="34"/>
      <c r="G17" s="72" t="s">
        <v>26</v>
      </c>
      <c r="H17" s="35">
        <f>E17</f>
        <v>1</v>
      </c>
      <c r="I17" s="43">
        <f>110-35</f>
        <v>75</v>
      </c>
      <c r="J17" s="73">
        <f t="shared" si="2"/>
        <v>75</v>
      </c>
    </row>
    <row r="18" spans="1:10" s="37" customFormat="1" ht="15.75" customHeight="1">
      <c r="A18" s="133"/>
      <c r="B18" s="101"/>
      <c r="C18" s="31" t="s">
        <v>24</v>
      </c>
      <c r="D18" s="38" t="s">
        <v>28</v>
      </c>
      <c r="E18" s="39"/>
      <c r="F18" s="40">
        <v>0.65</v>
      </c>
      <c r="G18" s="74" t="s">
        <v>29</v>
      </c>
      <c r="H18" s="41">
        <f>ROUND(E18/F18,0)</f>
        <v>0</v>
      </c>
      <c r="I18" s="42">
        <f>70-22.75</f>
        <v>47.25</v>
      </c>
      <c r="J18" s="75">
        <f t="shared" si="2"/>
        <v>0</v>
      </c>
    </row>
    <row r="19" spans="1:10" s="37" customFormat="1" ht="15.75" customHeight="1">
      <c r="A19" s="133"/>
      <c r="B19" s="101"/>
      <c r="C19" s="31" t="s">
        <v>24</v>
      </c>
      <c r="D19" s="38" t="s">
        <v>30</v>
      </c>
      <c r="E19" s="39">
        <v>9</v>
      </c>
      <c r="F19" s="40">
        <v>0.65</v>
      </c>
      <c r="G19" s="74" t="s">
        <v>29</v>
      </c>
      <c r="H19" s="41">
        <f>ROUND(E19/F19,0)</f>
        <v>14</v>
      </c>
      <c r="I19" s="42">
        <f>52-22.75</f>
        <v>29.25</v>
      </c>
      <c r="J19" s="75">
        <f t="shared" si="2"/>
        <v>409.5</v>
      </c>
    </row>
    <row r="20" spans="1:10" s="37" customFormat="1" ht="15.75" customHeight="1">
      <c r="A20" s="133"/>
      <c r="B20" s="101"/>
      <c r="C20" s="31" t="s">
        <v>24</v>
      </c>
      <c r="D20" s="38" t="s">
        <v>31</v>
      </c>
      <c r="E20" s="39">
        <v>0</v>
      </c>
      <c r="F20" s="40">
        <v>0.65</v>
      </c>
      <c r="G20" s="74" t="s">
        <v>29</v>
      </c>
      <c r="H20" s="41">
        <f>ROUND(E20/F20,0)</f>
        <v>0</v>
      </c>
      <c r="I20" s="42">
        <f>52-22.75</f>
        <v>29.25</v>
      </c>
      <c r="J20" s="75">
        <f t="shared" si="2"/>
        <v>0</v>
      </c>
    </row>
    <row r="21" spans="1:10" s="37" customFormat="1" ht="15.75" customHeight="1">
      <c r="A21" s="133"/>
      <c r="B21" s="101"/>
      <c r="C21" s="31" t="s">
        <v>24</v>
      </c>
      <c r="D21" s="38" t="s">
        <v>32</v>
      </c>
      <c r="E21" s="39">
        <v>2</v>
      </c>
      <c r="F21" s="40">
        <v>0.65</v>
      </c>
      <c r="G21" s="74" t="s">
        <v>29</v>
      </c>
      <c r="H21" s="41">
        <f>ROUND(E21/F21,0)</f>
        <v>3</v>
      </c>
      <c r="I21" s="42">
        <f>52-22.75</f>
        <v>29.25</v>
      </c>
      <c r="J21" s="75">
        <f t="shared" si="2"/>
        <v>87.75</v>
      </c>
    </row>
    <row r="22" spans="1:10" s="37" customFormat="1" ht="15.75" customHeight="1">
      <c r="A22" s="133"/>
      <c r="B22" s="101"/>
      <c r="C22" s="31" t="s">
        <v>24</v>
      </c>
      <c r="D22" s="38" t="s">
        <v>33</v>
      </c>
      <c r="E22" s="39">
        <v>2</v>
      </c>
      <c r="F22" s="40">
        <v>0.6</v>
      </c>
      <c r="G22" s="74" t="s">
        <v>29</v>
      </c>
      <c r="H22" s="41">
        <f>ROUND(E22/F22,0)</f>
        <v>3</v>
      </c>
      <c r="I22" s="43">
        <f>52-21</f>
        <v>31</v>
      </c>
      <c r="J22" s="75">
        <f t="shared" si="2"/>
        <v>93</v>
      </c>
    </row>
    <row r="23" spans="1:10" s="37" customFormat="1" ht="13.5" customHeight="1">
      <c r="A23" s="133"/>
      <c r="B23" s="101"/>
      <c r="C23" s="102" t="s">
        <v>36</v>
      </c>
      <c r="D23" s="103"/>
      <c r="E23" s="44">
        <f>SUM(E16:E22)</f>
        <v>14</v>
      </c>
      <c r="F23" s="45"/>
      <c r="G23" s="98"/>
      <c r="H23" s="99"/>
      <c r="I23" s="42"/>
      <c r="J23" s="76">
        <f>SUM(J16:J22)</f>
        <v>665.25</v>
      </c>
    </row>
    <row r="24" spans="1:10" s="37" customFormat="1" ht="15.75" customHeight="1">
      <c r="A24" s="133"/>
      <c r="B24" s="100" t="s">
        <v>37</v>
      </c>
      <c r="C24" s="31" t="s">
        <v>24</v>
      </c>
      <c r="D24" s="32" t="s">
        <v>25</v>
      </c>
      <c r="E24" s="33">
        <v>18</v>
      </c>
      <c r="F24" s="34"/>
      <c r="G24" s="72" t="s">
        <v>26</v>
      </c>
      <c r="H24" s="35">
        <f>E24</f>
        <v>18</v>
      </c>
      <c r="I24" s="43">
        <f>120-35</f>
        <v>85</v>
      </c>
      <c r="J24" s="73">
        <f aca="true" t="shared" si="3" ref="J24:J30">H24*I24</f>
        <v>1530</v>
      </c>
    </row>
    <row r="25" spans="1:10" s="37" customFormat="1" ht="15.75" customHeight="1">
      <c r="A25" s="133"/>
      <c r="B25" s="100"/>
      <c r="C25" s="31" t="s">
        <v>24</v>
      </c>
      <c r="D25" s="32" t="s">
        <v>27</v>
      </c>
      <c r="E25" s="33">
        <v>100</v>
      </c>
      <c r="F25" s="34"/>
      <c r="G25" s="72" t="s">
        <v>26</v>
      </c>
      <c r="H25" s="35">
        <f>E25</f>
        <v>100</v>
      </c>
      <c r="I25" s="43">
        <f>110-35</f>
        <v>75</v>
      </c>
      <c r="J25" s="73">
        <f t="shared" si="3"/>
        <v>7500</v>
      </c>
    </row>
    <row r="26" spans="1:10" s="37" customFormat="1" ht="15.75" customHeight="1">
      <c r="A26" s="133"/>
      <c r="B26" s="101"/>
      <c r="C26" s="31" t="s">
        <v>24</v>
      </c>
      <c r="D26" s="38" t="s">
        <v>28</v>
      </c>
      <c r="E26" s="39">
        <v>43</v>
      </c>
      <c r="F26" s="40">
        <v>0.65</v>
      </c>
      <c r="G26" s="74" t="s">
        <v>29</v>
      </c>
      <c r="H26" s="41">
        <f>ROUND(E26/F26,0)</f>
        <v>66</v>
      </c>
      <c r="I26" s="42">
        <f>70-22.75</f>
        <v>47.25</v>
      </c>
      <c r="J26" s="75">
        <f t="shared" si="3"/>
        <v>3118.5</v>
      </c>
    </row>
    <row r="27" spans="1:10" s="37" customFormat="1" ht="15.75" customHeight="1">
      <c r="A27" s="133"/>
      <c r="B27" s="101"/>
      <c r="C27" s="31" t="s">
        <v>24</v>
      </c>
      <c r="D27" s="38" t="s">
        <v>30</v>
      </c>
      <c r="E27" s="39">
        <v>63</v>
      </c>
      <c r="F27" s="40">
        <v>0.65</v>
      </c>
      <c r="G27" s="74" t="s">
        <v>29</v>
      </c>
      <c r="H27" s="41">
        <f>ROUND(E27/F27,0)</f>
        <v>97</v>
      </c>
      <c r="I27" s="42">
        <f>52-22.75</f>
        <v>29.25</v>
      </c>
      <c r="J27" s="75">
        <f t="shared" si="3"/>
        <v>2837.25</v>
      </c>
    </row>
    <row r="28" spans="1:10" s="37" customFormat="1" ht="15.75" customHeight="1">
      <c r="A28" s="133"/>
      <c r="B28" s="101"/>
      <c r="C28" s="31" t="s">
        <v>24</v>
      </c>
      <c r="D28" s="38" t="s">
        <v>31</v>
      </c>
      <c r="E28" s="39">
        <v>0</v>
      </c>
      <c r="F28" s="40">
        <v>0.65</v>
      </c>
      <c r="G28" s="74" t="s">
        <v>29</v>
      </c>
      <c r="H28" s="41">
        <f>ROUND(E28/F28,0)</f>
        <v>0</v>
      </c>
      <c r="I28" s="42">
        <f>52-22.75</f>
        <v>29.25</v>
      </c>
      <c r="J28" s="75">
        <f t="shared" si="3"/>
        <v>0</v>
      </c>
    </row>
    <row r="29" spans="1:10" s="37" customFormat="1" ht="15.75" customHeight="1">
      <c r="A29" s="133"/>
      <c r="B29" s="101"/>
      <c r="C29" s="31" t="s">
        <v>24</v>
      </c>
      <c r="D29" s="38" t="s">
        <v>32</v>
      </c>
      <c r="E29" s="39">
        <v>32</v>
      </c>
      <c r="F29" s="40">
        <v>0.65</v>
      </c>
      <c r="G29" s="74" t="s">
        <v>29</v>
      </c>
      <c r="H29" s="41">
        <f>ROUND(E29/F29,0)</f>
        <v>49</v>
      </c>
      <c r="I29" s="42">
        <f>52-22.75</f>
        <v>29.25</v>
      </c>
      <c r="J29" s="75">
        <f t="shared" si="3"/>
        <v>1433.25</v>
      </c>
    </row>
    <row r="30" spans="1:10" s="37" customFormat="1" ht="15.75" customHeight="1">
      <c r="A30" s="133"/>
      <c r="B30" s="101"/>
      <c r="C30" s="31" t="s">
        <v>24</v>
      </c>
      <c r="D30" s="38" t="s">
        <v>33</v>
      </c>
      <c r="E30" s="39">
        <v>32</v>
      </c>
      <c r="F30" s="40">
        <v>0.6</v>
      </c>
      <c r="G30" s="74" t="s">
        <v>29</v>
      </c>
      <c r="H30" s="41">
        <f>ROUND(E30/F30,0)</f>
        <v>53</v>
      </c>
      <c r="I30" s="43">
        <f>52-21</f>
        <v>31</v>
      </c>
      <c r="J30" s="75">
        <f t="shared" si="3"/>
        <v>1643</v>
      </c>
    </row>
    <row r="31" spans="1:10" s="37" customFormat="1" ht="13.5" customHeight="1">
      <c r="A31" s="133"/>
      <c r="B31" s="101"/>
      <c r="C31" s="102" t="s">
        <v>36</v>
      </c>
      <c r="D31" s="103"/>
      <c r="E31" s="44">
        <f>SUM(E24:E30)</f>
        <v>288</v>
      </c>
      <c r="F31" s="45"/>
      <c r="G31" s="98"/>
      <c r="H31" s="99"/>
      <c r="I31" s="42"/>
      <c r="J31" s="76">
        <f>SUM(J24:J30)</f>
        <v>18062</v>
      </c>
    </row>
    <row r="32" spans="1:10" s="37" customFormat="1" ht="15.75" customHeight="1">
      <c r="A32" s="133"/>
      <c r="B32" s="92" t="s">
        <v>38</v>
      </c>
      <c r="C32" s="46" t="s">
        <v>24</v>
      </c>
      <c r="D32" s="32" t="s">
        <v>25</v>
      </c>
      <c r="E32" s="47">
        <v>0</v>
      </c>
      <c r="F32" s="45"/>
      <c r="G32" s="74" t="s">
        <v>26</v>
      </c>
      <c r="H32" s="41">
        <f>E32</f>
        <v>0</v>
      </c>
      <c r="I32" s="43">
        <f>120-35</f>
        <v>85</v>
      </c>
      <c r="J32" s="75">
        <f>H32*I32</f>
        <v>0</v>
      </c>
    </row>
    <row r="33" spans="1:10" s="37" customFormat="1" ht="15.75" customHeight="1">
      <c r="A33" s="133"/>
      <c r="B33" s="92"/>
      <c r="C33" s="46" t="s">
        <v>39</v>
      </c>
      <c r="D33" s="32" t="s">
        <v>25</v>
      </c>
      <c r="E33" s="47">
        <v>0</v>
      </c>
      <c r="F33" s="45"/>
      <c r="G33" s="74" t="s">
        <v>26</v>
      </c>
      <c r="H33" s="41">
        <f>E33</f>
        <v>0</v>
      </c>
      <c r="I33" s="43">
        <f>130-35</f>
        <v>95</v>
      </c>
      <c r="J33" s="75">
        <f>H33*I33</f>
        <v>0</v>
      </c>
    </row>
    <row r="34" spans="1:10" s="37" customFormat="1" ht="12.75" customHeight="1">
      <c r="A34" s="133"/>
      <c r="B34" s="92"/>
      <c r="C34" s="48"/>
      <c r="D34" s="49" t="s">
        <v>40</v>
      </c>
      <c r="E34" s="47">
        <f>SUM(E32:E33)</f>
        <v>0</v>
      </c>
      <c r="F34" s="50"/>
      <c r="G34" s="74"/>
      <c r="H34" s="51">
        <f>SUM(H32:H33)</f>
        <v>0</v>
      </c>
      <c r="I34" s="42"/>
      <c r="J34" s="77">
        <f>SUM(J32:J33)</f>
        <v>0</v>
      </c>
    </row>
    <row r="35" spans="1:10" s="37" customFormat="1" ht="15.75" customHeight="1">
      <c r="A35" s="133"/>
      <c r="B35" s="92"/>
      <c r="C35" s="46" t="s">
        <v>24</v>
      </c>
      <c r="D35" s="32" t="s">
        <v>27</v>
      </c>
      <c r="E35" s="47">
        <v>200</v>
      </c>
      <c r="F35" s="45"/>
      <c r="G35" s="74" t="s">
        <v>26</v>
      </c>
      <c r="H35" s="41">
        <f>E35</f>
        <v>200</v>
      </c>
      <c r="I35" s="36">
        <f>110-35</f>
        <v>75</v>
      </c>
      <c r="J35" s="75">
        <f>H35*I35</f>
        <v>15000</v>
      </c>
    </row>
    <row r="36" spans="1:10" s="37" customFormat="1" ht="15.75" customHeight="1">
      <c r="A36" s="133"/>
      <c r="B36" s="92"/>
      <c r="C36" s="46" t="s">
        <v>39</v>
      </c>
      <c r="D36" s="32" t="s">
        <v>27</v>
      </c>
      <c r="E36" s="47">
        <v>8</v>
      </c>
      <c r="F36" s="45"/>
      <c r="G36" s="74" t="s">
        <v>26</v>
      </c>
      <c r="H36" s="41">
        <f>E36</f>
        <v>8</v>
      </c>
      <c r="I36" s="36">
        <f>120-35</f>
        <v>85</v>
      </c>
      <c r="J36" s="75">
        <f>H36*I36</f>
        <v>680</v>
      </c>
    </row>
    <row r="37" spans="1:10" s="37" customFormat="1" ht="12.75" customHeight="1">
      <c r="A37" s="133"/>
      <c r="B37" s="92"/>
      <c r="C37" s="48"/>
      <c r="D37" s="49" t="s">
        <v>40</v>
      </c>
      <c r="E37" s="47">
        <f>SUM(E35:E36)</f>
        <v>208</v>
      </c>
      <c r="F37" s="50"/>
      <c r="G37" s="74"/>
      <c r="H37" s="51">
        <f>SUM(H35:H36)</f>
        <v>208</v>
      </c>
      <c r="I37" s="42"/>
      <c r="J37" s="77">
        <f>SUM(J35:J36)</f>
        <v>15680</v>
      </c>
    </row>
    <row r="38" spans="1:10" s="37" customFormat="1" ht="15.75" customHeight="1">
      <c r="A38" s="133"/>
      <c r="B38" s="92"/>
      <c r="C38" s="46" t="s">
        <v>24</v>
      </c>
      <c r="D38" s="38" t="s">
        <v>28</v>
      </c>
      <c r="E38" s="47">
        <v>80</v>
      </c>
      <c r="F38" s="40">
        <v>0.65</v>
      </c>
      <c r="G38" s="74" t="s">
        <v>29</v>
      </c>
      <c r="H38" s="41">
        <f>ROUND(E38/F38,0)</f>
        <v>123</v>
      </c>
      <c r="I38" s="42">
        <f>70-22.75</f>
        <v>47.25</v>
      </c>
      <c r="J38" s="75">
        <f>H38*I38</f>
        <v>5811.75</v>
      </c>
    </row>
    <row r="39" spans="1:10" s="37" customFormat="1" ht="15.75" customHeight="1">
      <c r="A39" s="133"/>
      <c r="B39" s="92"/>
      <c r="C39" s="46" t="s">
        <v>39</v>
      </c>
      <c r="D39" s="38" t="s">
        <v>28</v>
      </c>
      <c r="E39" s="47">
        <v>2</v>
      </c>
      <c r="F39" s="40">
        <v>0.65</v>
      </c>
      <c r="G39" s="74" t="s">
        <v>29</v>
      </c>
      <c r="H39" s="41">
        <f>ROUND(E39/F39,0)</f>
        <v>3</v>
      </c>
      <c r="I39" s="42">
        <f>70-22.75</f>
        <v>47.25</v>
      </c>
      <c r="J39" s="75">
        <f>H39*I39</f>
        <v>141.75</v>
      </c>
    </row>
    <row r="40" spans="1:10" s="37" customFormat="1" ht="12.75" customHeight="1">
      <c r="A40" s="133"/>
      <c r="B40" s="92"/>
      <c r="C40" s="48"/>
      <c r="D40" s="49" t="s">
        <v>40</v>
      </c>
      <c r="E40" s="47">
        <f>SUM(E38:E39)</f>
        <v>82</v>
      </c>
      <c r="F40" s="50"/>
      <c r="G40" s="74"/>
      <c r="H40" s="51">
        <f>SUM(H38:H39)</f>
        <v>126</v>
      </c>
      <c r="I40" s="42"/>
      <c r="J40" s="77">
        <f>SUM(J38:J39)</f>
        <v>5953.5</v>
      </c>
    </row>
    <row r="41" spans="1:10" s="37" customFormat="1" ht="15.75" customHeight="1">
      <c r="A41" s="133"/>
      <c r="B41" s="92"/>
      <c r="C41" s="46" t="s">
        <v>24</v>
      </c>
      <c r="D41" s="38" t="s">
        <v>30</v>
      </c>
      <c r="E41" s="47">
        <v>279</v>
      </c>
      <c r="F41" s="40">
        <v>0.65</v>
      </c>
      <c r="G41" s="74" t="s">
        <v>29</v>
      </c>
      <c r="H41" s="41">
        <f>ROUND(E41/F41,0)</f>
        <v>429</v>
      </c>
      <c r="I41" s="42">
        <f>52-22.75</f>
        <v>29.25</v>
      </c>
      <c r="J41" s="75">
        <f>H41*I41</f>
        <v>12548.25</v>
      </c>
    </row>
    <row r="42" spans="1:10" s="37" customFormat="1" ht="15.75" customHeight="1">
      <c r="A42" s="133"/>
      <c r="B42" s="92"/>
      <c r="C42" s="46" t="s">
        <v>39</v>
      </c>
      <c r="D42" s="38" t="s">
        <v>30</v>
      </c>
      <c r="E42" s="47">
        <v>9</v>
      </c>
      <c r="F42" s="40">
        <v>0.65</v>
      </c>
      <c r="G42" s="74" t="s">
        <v>29</v>
      </c>
      <c r="H42" s="41">
        <f>ROUND(E42/F42,0)</f>
        <v>14</v>
      </c>
      <c r="I42" s="42">
        <f>52-22.75</f>
        <v>29.25</v>
      </c>
      <c r="J42" s="75">
        <f>H42*I42</f>
        <v>409.5</v>
      </c>
    </row>
    <row r="43" spans="1:10" s="37" customFormat="1" ht="12.75" customHeight="1">
      <c r="A43" s="133"/>
      <c r="B43" s="92"/>
      <c r="C43" s="48"/>
      <c r="D43" s="49" t="s">
        <v>40</v>
      </c>
      <c r="E43" s="47">
        <f>SUM(E41:E42)</f>
        <v>288</v>
      </c>
      <c r="F43" s="50"/>
      <c r="G43" s="74"/>
      <c r="H43" s="52">
        <f>SUM(H41:H42)</f>
        <v>443</v>
      </c>
      <c r="I43" s="42"/>
      <c r="J43" s="77">
        <f>SUM(J41:J42)</f>
        <v>12957.75</v>
      </c>
    </row>
    <row r="44" spans="1:10" s="37" customFormat="1" ht="15.75" customHeight="1">
      <c r="A44" s="133"/>
      <c r="B44" s="92"/>
      <c r="C44" s="46" t="s">
        <v>24</v>
      </c>
      <c r="D44" s="38" t="s">
        <v>31</v>
      </c>
      <c r="E44" s="47">
        <v>3</v>
      </c>
      <c r="F44" s="40">
        <v>0.65</v>
      </c>
      <c r="G44" s="74" t="s">
        <v>29</v>
      </c>
      <c r="H44" s="41">
        <f>ROUND(E44/F44,0)</f>
        <v>5</v>
      </c>
      <c r="I44" s="42">
        <f>52-22.75</f>
        <v>29.25</v>
      </c>
      <c r="J44" s="75">
        <f>H44*I44</f>
        <v>146.25</v>
      </c>
    </row>
    <row r="45" spans="1:10" s="37" customFormat="1" ht="15.75" customHeight="1">
      <c r="A45" s="133"/>
      <c r="B45" s="92"/>
      <c r="C45" s="46" t="s">
        <v>39</v>
      </c>
      <c r="D45" s="38" t="s">
        <v>31</v>
      </c>
      <c r="E45" s="47">
        <v>0</v>
      </c>
      <c r="F45" s="40">
        <v>0.65</v>
      </c>
      <c r="G45" s="74" t="s">
        <v>29</v>
      </c>
      <c r="H45" s="41">
        <f>ROUND(E45/F45,0)</f>
        <v>0</v>
      </c>
      <c r="I45" s="42">
        <f>52-22.75</f>
        <v>29.25</v>
      </c>
      <c r="J45" s="75">
        <f>H45*I45</f>
        <v>0</v>
      </c>
    </row>
    <row r="46" spans="1:10" s="37" customFormat="1" ht="12.75" customHeight="1">
      <c r="A46" s="133"/>
      <c r="B46" s="92"/>
      <c r="C46" s="48"/>
      <c r="D46" s="49" t="s">
        <v>40</v>
      </c>
      <c r="E46" s="47">
        <f>SUM(E44:E45)</f>
        <v>3</v>
      </c>
      <c r="F46" s="50"/>
      <c r="G46" s="74"/>
      <c r="H46" s="52">
        <f>SUM(H44:H45)</f>
        <v>5</v>
      </c>
      <c r="I46" s="42"/>
      <c r="J46" s="77">
        <f>SUM(J44:J45)</f>
        <v>146.25</v>
      </c>
    </row>
    <row r="47" spans="1:10" s="37" customFormat="1" ht="15.75" customHeight="1">
      <c r="A47" s="133"/>
      <c r="B47" s="92"/>
      <c r="C47" s="46" t="s">
        <v>24</v>
      </c>
      <c r="D47" s="38" t="s">
        <v>32</v>
      </c>
      <c r="E47" s="47">
        <v>69</v>
      </c>
      <c r="F47" s="40">
        <v>0.65</v>
      </c>
      <c r="G47" s="74" t="s">
        <v>29</v>
      </c>
      <c r="H47" s="41">
        <f>ROUND(E47/F47,0)</f>
        <v>106</v>
      </c>
      <c r="I47" s="42">
        <f>52-22.75</f>
        <v>29.25</v>
      </c>
      <c r="J47" s="75">
        <f>H47*I47</f>
        <v>3100.5</v>
      </c>
    </row>
    <row r="48" spans="1:10" s="37" customFormat="1" ht="15.75" customHeight="1">
      <c r="A48" s="133"/>
      <c r="B48" s="92"/>
      <c r="C48" s="46" t="s">
        <v>39</v>
      </c>
      <c r="D48" s="38" t="s">
        <v>32</v>
      </c>
      <c r="E48" s="47">
        <v>2</v>
      </c>
      <c r="F48" s="40">
        <v>0.65</v>
      </c>
      <c r="G48" s="74" t="s">
        <v>29</v>
      </c>
      <c r="H48" s="41">
        <f>ROUND(E48/F48,0)</f>
        <v>3</v>
      </c>
      <c r="I48" s="42">
        <f>52-22.75</f>
        <v>29.25</v>
      </c>
      <c r="J48" s="75">
        <f>H48*I48</f>
        <v>87.75</v>
      </c>
    </row>
    <row r="49" spans="1:10" s="37" customFormat="1" ht="12.75" customHeight="1">
      <c r="A49" s="133"/>
      <c r="B49" s="92"/>
      <c r="C49" s="48"/>
      <c r="D49" s="49" t="s">
        <v>40</v>
      </c>
      <c r="E49" s="47">
        <f>SUM(E47:E48)</f>
        <v>71</v>
      </c>
      <c r="F49" s="50"/>
      <c r="G49" s="74"/>
      <c r="H49" s="52">
        <f>SUM(H47:H48)</f>
        <v>109</v>
      </c>
      <c r="I49" s="42"/>
      <c r="J49" s="77">
        <f>SUM(J47:J48)</f>
        <v>3188.25</v>
      </c>
    </row>
    <row r="50" spans="1:10" s="37" customFormat="1" ht="15.75" customHeight="1">
      <c r="A50" s="133"/>
      <c r="B50" s="92"/>
      <c r="C50" s="46" t="s">
        <v>24</v>
      </c>
      <c r="D50" s="38" t="s">
        <v>33</v>
      </c>
      <c r="E50" s="47">
        <v>70</v>
      </c>
      <c r="F50" s="40">
        <v>0.6</v>
      </c>
      <c r="G50" s="74" t="s">
        <v>29</v>
      </c>
      <c r="H50" s="41">
        <f>ROUND(E50/F50,0)</f>
        <v>117</v>
      </c>
      <c r="I50" s="43">
        <f>52-21</f>
        <v>31</v>
      </c>
      <c r="J50" s="75">
        <f>H50*I50</f>
        <v>3627</v>
      </c>
    </row>
    <row r="51" spans="1:10" s="37" customFormat="1" ht="15.75" customHeight="1">
      <c r="A51" s="133"/>
      <c r="B51" s="92"/>
      <c r="C51" s="46" t="s">
        <v>39</v>
      </c>
      <c r="D51" s="38" t="s">
        <v>33</v>
      </c>
      <c r="E51" s="47">
        <v>1</v>
      </c>
      <c r="F51" s="40">
        <v>0.6</v>
      </c>
      <c r="G51" s="74" t="s">
        <v>29</v>
      </c>
      <c r="H51" s="41">
        <f>ROUND(E51/F51,0)</f>
        <v>2</v>
      </c>
      <c r="I51" s="43">
        <f>52-21</f>
        <v>31</v>
      </c>
      <c r="J51" s="75">
        <f>H51*I51</f>
        <v>62</v>
      </c>
    </row>
    <row r="52" spans="1:10" s="37" customFormat="1" ht="12.75" customHeight="1">
      <c r="A52" s="133"/>
      <c r="B52" s="92"/>
      <c r="C52" s="48"/>
      <c r="D52" s="49" t="s">
        <v>40</v>
      </c>
      <c r="E52" s="47">
        <f>SUM(E50:E51)</f>
        <v>71</v>
      </c>
      <c r="F52" s="50"/>
      <c r="G52" s="74"/>
      <c r="H52" s="51">
        <f>SUM(H50:H51)</f>
        <v>119</v>
      </c>
      <c r="I52" s="42"/>
      <c r="J52" s="77">
        <f>SUM(J50:J51)</f>
        <v>3689</v>
      </c>
    </row>
    <row r="53" spans="1:10" s="37" customFormat="1" ht="13.5" customHeight="1">
      <c r="A53" s="133"/>
      <c r="B53" s="92"/>
      <c r="C53" s="102" t="s">
        <v>41</v>
      </c>
      <c r="D53" s="103"/>
      <c r="E53" s="53">
        <f>SUM(E52,E43,E34,E40,E37,E46,E49)</f>
        <v>723</v>
      </c>
      <c r="F53" s="54"/>
      <c r="G53" s="96"/>
      <c r="H53" s="97"/>
      <c r="I53" s="42"/>
      <c r="J53" s="78">
        <f>SUM(J52,J43,J34,J40,J37,J46,J49)</f>
        <v>41614.75</v>
      </c>
    </row>
    <row r="54" spans="1:10" s="37" customFormat="1" ht="15.75" customHeight="1">
      <c r="A54" s="133"/>
      <c r="B54" s="92" t="s">
        <v>42</v>
      </c>
      <c r="C54" s="46" t="s">
        <v>24</v>
      </c>
      <c r="D54" s="32" t="s">
        <v>25</v>
      </c>
      <c r="E54" s="47">
        <v>11</v>
      </c>
      <c r="F54" s="45"/>
      <c r="G54" s="74" t="s">
        <v>26</v>
      </c>
      <c r="H54" s="41">
        <f>E54</f>
        <v>11</v>
      </c>
      <c r="I54" s="43">
        <f>120-35</f>
        <v>85</v>
      </c>
      <c r="J54" s="75">
        <f>H54*I54</f>
        <v>935</v>
      </c>
    </row>
    <row r="55" spans="1:10" s="37" customFormat="1" ht="15.75" customHeight="1">
      <c r="A55" s="133"/>
      <c r="B55" s="92"/>
      <c r="C55" s="46" t="s">
        <v>43</v>
      </c>
      <c r="D55" s="32" t="s">
        <v>25</v>
      </c>
      <c r="E55" s="47"/>
      <c r="F55" s="45"/>
      <c r="G55" s="74" t="s">
        <v>26</v>
      </c>
      <c r="H55" s="41">
        <f>E55</f>
        <v>0</v>
      </c>
      <c r="I55" s="43">
        <f>120-35</f>
        <v>85</v>
      </c>
      <c r="J55" s="75">
        <f>H55*I55</f>
        <v>0</v>
      </c>
    </row>
    <row r="56" spans="1:10" s="37" customFormat="1" ht="15.75" customHeight="1">
      <c r="A56" s="133"/>
      <c r="B56" s="92"/>
      <c r="C56" s="46" t="s">
        <v>44</v>
      </c>
      <c r="D56" s="32" t="s">
        <v>25</v>
      </c>
      <c r="E56" s="47"/>
      <c r="F56" s="45"/>
      <c r="G56" s="74" t="s">
        <v>26</v>
      </c>
      <c r="H56" s="41">
        <f>E56</f>
        <v>0</v>
      </c>
      <c r="I56" s="36">
        <f>110-35</f>
        <v>75</v>
      </c>
      <c r="J56" s="75">
        <f>H56*I56</f>
        <v>0</v>
      </c>
    </row>
    <row r="57" spans="1:10" s="37" customFormat="1" ht="15.75" customHeight="1">
      <c r="A57" s="133"/>
      <c r="B57" s="92"/>
      <c r="C57" s="46" t="s">
        <v>45</v>
      </c>
      <c r="D57" s="32" t="s">
        <v>25</v>
      </c>
      <c r="E57" s="47"/>
      <c r="F57" s="45"/>
      <c r="G57" s="74" t="s">
        <v>26</v>
      </c>
      <c r="H57" s="41">
        <f>E57</f>
        <v>0</v>
      </c>
      <c r="I57" s="36">
        <f>145-35</f>
        <v>110</v>
      </c>
      <c r="J57" s="75">
        <f>H57*I57</f>
        <v>0</v>
      </c>
    </row>
    <row r="58" spans="1:10" s="37" customFormat="1" ht="15.75" customHeight="1">
      <c r="A58" s="133"/>
      <c r="B58" s="92"/>
      <c r="C58" s="46" t="s">
        <v>46</v>
      </c>
      <c r="D58" s="32" t="s">
        <v>25</v>
      </c>
      <c r="E58" s="47">
        <v>1</v>
      </c>
      <c r="F58" s="45"/>
      <c r="G58" s="74" t="s">
        <v>26</v>
      </c>
      <c r="H58" s="41">
        <f>E58</f>
        <v>1</v>
      </c>
      <c r="I58" s="36">
        <f>120-35</f>
        <v>85</v>
      </c>
      <c r="J58" s="75">
        <f>H58*I58</f>
        <v>85</v>
      </c>
    </row>
    <row r="59" spans="1:10" s="37" customFormat="1" ht="12.75" customHeight="1">
      <c r="A59" s="133"/>
      <c r="B59" s="92"/>
      <c r="C59" s="48"/>
      <c r="D59" s="49" t="s">
        <v>40</v>
      </c>
      <c r="E59" s="47">
        <f>SUM(E54:E58)</f>
        <v>12</v>
      </c>
      <c r="F59" s="45"/>
      <c r="G59" s="74"/>
      <c r="H59" s="51">
        <f>SUM(H54:H58)</f>
        <v>12</v>
      </c>
      <c r="I59" s="42"/>
      <c r="J59" s="77">
        <f>SUM(J54:J58)</f>
        <v>1020</v>
      </c>
    </row>
    <row r="60" spans="1:10" s="37" customFormat="1" ht="15.75" customHeight="1">
      <c r="A60" s="133"/>
      <c r="B60" s="92"/>
      <c r="C60" s="46" t="s">
        <v>24</v>
      </c>
      <c r="D60" s="32" t="s">
        <v>27</v>
      </c>
      <c r="E60" s="47">
        <v>100</v>
      </c>
      <c r="F60" s="45"/>
      <c r="G60" s="74" t="s">
        <v>26</v>
      </c>
      <c r="H60" s="41">
        <f>E60</f>
        <v>100</v>
      </c>
      <c r="I60" s="36">
        <f>110-35</f>
        <v>75</v>
      </c>
      <c r="J60" s="75">
        <f>H60*I60</f>
        <v>7500</v>
      </c>
    </row>
    <row r="61" spans="1:10" s="37" customFormat="1" ht="15.75" customHeight="1">
      <c r="A61" s="133"/>
      <c r="B61" s="92"/>
      <c r="C61" s="46" t="s">
        <v>43</v>
      </c>
      <c r="D61" s="32" t="s">
        <v>27</v>
      </c>
      <c r="E61" s="47"/>
      <c r="F61" s="45"/>
      <c r="G61" s="74" t="s">
        <v>26</v>
      </c>
      <c r="H61" s="41">
        <f>E61</f>
        <v>0</v>
      </c>
      <c r="I61" s="36">
        <f>117-35</f>
        <v>82</v>
      </c>
      <c r="J61" s="75">
        <f>H61*I61</f>
        <v>0</v>
      </c>
    </row>
    <row r="62" spans="1:10" s="37" customFormat="1" ht="15.75" customHeight="1">
      <c r="A62" s="133"/>
      <c r="B62" s="92"/>
      <c r="C62" s="46" t="s">
        <v>44</v>
      </c>
      <c r="D62" s="32" t="s">
        <v>27</v>
      </c>
      <c r="E62" s="47"/>
      <c r="F62" s="45"/>
      <c r="G62" s="74" t="s">
        <v>26</v>
      </c>
      <c r="H62" s="41">
        <f>E62</f>
        <v>0</v>
      </c>
      <c r="I62" s="36">
        <f>90-35</f>
        <v>55</v>
      </c>
      <c r="J62" s="75">
        <f>H62*I62</f>
        <v>0</v>
      </c>
    </row>
    <row r="63" spans="1:10" s="37" customFormat="1" ht="15.75" customHeight="1">
      <c r="A63" s="133"/>
      <c r="B63" s="92"/>
      <c r="C63" s="46" t="s">
        <v>45</v>
      </c>
      <c r="D63" s="32" t="s">
        <v>27</v>
      </c>
      <c r="E63" s="47"/>
      <c r="F63" s="45"/>
      <c r="G63" s="74" t="s">
        <v>26</v>
      </c>
      <c r="H63" s="41">
        <f>E63</f>
        <v>0</v>
      </c>
      <c r="I63" s="36">
        <f>135-35</f>
        <v>100</v>
      </c>
      <c r="J63" s="75">
        <f>H63*I63</f>
        <v>0</v>
      </c>
    </row>
    <row r="64" spans="1:10" s="37" customFormat="1" ht="15.75" customHeight="1">
      <c r="A64" s="133"/>
      <c r="B64" s="92"/>
      <c r="C64" s="46" t="s">
        <v>46</v>
      </c>
      <c r="D64" s="32" t="s">
        <v>27</v>
      </c>
      <c r="E64" s="47"/>
      <c r="F64" s="45"/>
      <c r="G64" s="74" t="s">
        <v>26</v>
      </c>
      <c r="H64" s="41">
        <f>E64</f>
        <v>0</v>
      </c>
      <c r="I64" s="36">
        <f>117-35</f>
        <v>82</v>
      </c>
      <c r="J64" s="75">
        <f>H64*I64</f>
        <v>0</v>
      </c>
    </row>
    <row r="65" spans="1:10" s="37" customFormat="1" ht="12.75" customHeight="1">
      <c r="A65" s="133"/>
      <c r="B65" s="92"/>
      <c r="C65" s="48"/>
      <c r="D65" s="49" t="s">
        <v>40</v>
      </c>
      <c r="E65" s="47">
        <f>SUM(E60:E64)</f>
        <v>100</v>
      </c>
      <c r="F65" s="45"/>
      <c r="G65" s="74"/>
      <c r="H65" s="51">
        <f>SUM(H60:H64)</f>
        <v>100</v>
      </c>
      <c r="I65" s="42"/>
      <c r="J65" s="77">
        <f>SUM(J60:J64)</f>
        <v>7500</v>
      </c>
    </row>
    <row r="66" spans="1:10" s="37" customFormat="1" ht="15.75" customHeight="1">
      <c r="A66" s="133"/>
      <c r="B66" s="92"/>
      <c r="C66" s="46" t="s">
        <v>24</v>
      </c>
      <c r="D66" s="38" t="s">
        <v>28</v>
      </c>
      <c r="E66" s="47">
        <v>27</v>
      </c>
      <c r="F66" s="40">
        <v>0.65</v>
      </c>
      <c r="G66" s="74" t="s">
        <v>29</v>
      </c>
      <c r="H66" s="41">
        <f>ROUND(E66/F66,0)</f>
        <v>42</v>
      </c>
      <c r="I66" s="42">
        <f>70-22.75</f>
        <v>47.25</v>
      </c>
      <c r="J66" s="75">
        <f>H66*I66</f>
        <v>1984.5</v>
      </c>
    </row>
    <row r="67" spans="1:10" s="37" customFormat="1" ht="15.75" customHeight="1">
      <c r="A67" s="133"/>
      <c r="B67" s="92"/>
      <c r="C67" s="46" t="s">
        <v>43</v>
      </c>
      <c r="D67" s="38" t="s">
        <v>28</v>
      </c>
      <c r="E67" s="47">
        <v>2</v>
      </c>
      <c r="F67" s="40">
        <v>0.6</v>
      </c>
      <c r="G67" s="74" t="s">
        <v>29</v>
      </c>
      <c r="H67" s="41">
        <f>ROUND(E67/F67,0)</f>
        <v>3</v>
      </c>
      <c r="I67" s="43">
        <f>70-21</f>
        <v>49</v>
      </c>
      <c r="J67" s="75">
        <f>H67*I67</f>
        <v>147</v>
      </c>
    </row>
    <row r="68" spans="1:10" s="37" customFormat="1" ht="15.75" customHeight="1">
      <c r="A68" s="133"/>
      <c r="B68" s="92"/>
      <c r="C68" s="46" t="s">
        <v>44</v>
      </c>
      <c r="D68" s="38" t="s">
        <v>28</v>
      </c>
      <c r="E68" s="47">
        <v>0</v>
      </c>
      <c r="F68" s="40">
        <v>0.6</v>
      </c>
      <c r="G68" s="74" t="s">
        <v>29</v>
      </c>
      <c r="H68" s="41">
        <f>ROUND(E68/F68,0)</f>
        <v>0</v>
      </c>
      <c r="I68" s="43">
        <f>54-21</f>
        <v>33</v>
      </c>
      <c r="J68" s="75">
        <f>H68*I68</f>
        <v>0</v>
      </c>
    </row>
    <row r="69" spans="1:10" s="37" customFormat="1" ht="15.75" customHeight="1">
      <c r="A69" s="133"/>
      <c r="B69" s="92"/>
      <c r="C69" s="46" t="s">
        <v>45</v>
      </c>
      <c r="D69" s="38" t="s">
        <v>28</v>
      </c>
      <c r="E69" s="47">
        <v>1</v>
      </c>
      <c r="F69" s="40">
        <v>0.6</v>
      </c>
      <c r="G69" s="74" t="s">
        <v>29</v>
      </c>
      <c r="H69" s="41">
        <f>ROUND(E69/F69,0)</f>
        <v>2</v>
      </c>
      <c r="I69" s="43">
        <f>70-21</f>
        <v>49</v>
      </c>
      <c r="J69" s="75">
        <f>H69*I69</f>
        <v>98</v>
      </c>
    </row>
    <row r="70" spans="1:10" s="37" customFormat="1" ht="15.75" customHeight="1">
      <c r="A70" s="133"/>
      <c r="B70" s="92"/>
      <c r="C70" s="46" t="s">
        <v>46</v>
      </c>
      <c r="D70" s="38" t="s">
        <v>28</v>
      </c>
      <c r="E70" s="47">
        <v>3</v>
      </c>
      <c r="F70" s="40">
        <v>0.6</v>
      </c>
      <c r="G70" s="74" t="s">
        <v>29</v>
      </c>
      <c r="H70" s="41">
        <f>ROUND(E70/F70,0)</f>
        <v>5</v>
      </c>
      <c r="I70" s="43">
        <f>70-21</f>
        <v>49</v>
      </c>
      <c r="J70" s="75">
        <f>H70*I70</f>
        <v>245</v>
      </c>
    </row>
    <row r="71" spans="1:10" s="37" customFormat="1" ht="12.75" customHeight="1">
      <c r="A71" s="133"/>
      <c r="B71" s="92"/>
      <c r="C71" s="48"/>
      <c r="D71" s="49" t="s">
        <v>40</v>
      </c>
      <c r="E71" s="47">
        <f>SUM(E66:E70)</f>
        <v>33</v>
      </c>
      <c r="F71" s="40"/>
      <c r="G71" s="74"/>
      <c r="H71" s="51">
        <f>SUM(H66:H70)</f>
        <v>52</v>
      </c>
      <c r="I71" s="42"/>
      <c r="J71" s="77">
        <f>SUM(J66:J70)</f>
        <v>2474.5</v>
      </c>
    </row>
    <row r="72" spans="1:10" s="37" customFormat="1" ht="15.75" customHeight="1">
      <c r="A72" s="133"/>
      <c r="B72" s="92"/>
      <c r="C72" s="46" t="s">
        <v>24</v>
      </c>
      <c r="D72" s="38" t="s">
        <v>30</v>
      </c>
      <c r="E72" s="47">
        <v>38</v>
      </c>
      <c r="F72" s="40">
        <v>0.65</v>
      </c>
      <c r="G72" s="74" t="s">
        <v>29</v>
      </c>
      <c r="H72" s="41">
        <f>ROUND(E72/F72,0)</f>
        <v>58</v>
      </c>
      <c r="I72" s="42">
        <f>52-22.75</f>
        <v>29.25</v>
      </c>
      <c r="J72" s="75">
        <f>H72*I72</f>
        <v>1696.5</v>
      </c>
    </row>
    <row r="73" spans="1:10" s="37" customFormat="1" ht="15.75" customHeight="1">
      <c r="A73" s="133"/>
      <c r="B73" s="92"/>
      <c r="C73" s="46" t="s">
        <v>43</v>
      </c>
      <c r="D73" s="38" t="s">
        <v>30</v>
      </c>
      <c r="E73" s="47">
        <v>1</v>
      </c>
      <c r="F73" s="40">
        <v>0.6</v>
      </c>
      <c r="G73" s="74" t="s">
        <v>29</v>
      </c>
      <c r="H73" s="41">
        <f>ROUND(E73/F73,0)</f>
        <v>2</v>
      </c>
      <c r="I73" s="43">
        <f>65-21</f>
        <v>44</v>
      </c>
      <c r="J73" s="75">
        <f>H73*I73</f>
        <v>88</v>
      </c>
    </row>
    <row r="74" spans="1:10" s="37" customFormat="1" ht="15.75" customHeight="1">
      <c r="A74" s="133"/>
      <c r="B74" s="92"/>
      <c r="C74" s="46" t="s">
        <v>44</v>
      </c>
      <c r="D74" s="38" t="s">
        <v>30</v>
      </c>
      <c r="E74" s="47"/>
      <c r="F74" s="40">
        <v>0.6</v>
      </c>
      <c r="G74" s="74" t="s">
        <v>29</v>
      </c>
      <c r="H74" s="41">
        <f>ROUND(E74/F74,0)</f>
        <v>0</v>
      </c>
      <c r="I74" s="43">
        <f>47-21</f>
        <v>26</v>
      </c>
      <c r="J74" s="75">
        <f>H74*I74</f>
        <v>0</v>
      </c>
    </row>
    <row r="75" spans="1:10" s="37" customFormat="1" ht="15.75" customHeight="1">
      <c r="A75" s="133"/>
      <c r="B75" s="92"/>
      <c r="C75" s="46" t="s">
        <v>45</v>
      </c>
      <c r="D75" s="38" t="s">
        <v>30</v>
      </c>
      <c r="E75" s="47"/>
      <c r="F75" s="40">
        <v>0.6</v>
      </c>
      <c r="G75" s="74" t="s">
        <v>29</v>
      </c>
      <c r="H75" s="41">
        <f>ROUND(E75/F75,0)</f>
        <v>0</v>
      </c>
      <c r="I75" s="43">
        <f>65-21</f>
        <v>44</v>
      </c>
      <c r="J75" s="75">
        <f>H75*I75</f>
        <v>0</v>
      </c>
    </row>
    <row r="76" spans="1:10" s="37" customFormat="1" ht="15.75" customHeight="1">
      <c r="A76" s="133"/>
      <c r="B76" s="92"/>
      <c r="C76" s="46" t="s">
        <v>46</v>
      </c>
      <c r="D76" s="38" t="s">
        <v>30</v>
      </c>
      <c r="E76" s="47"/>
      <c r="F76" s="40">
        <v>0.6</v>
      </c>
      <c r="G76" s="74" t="s">
        <v>29</v>
      </c>
      <c r="H76" s="41">
        <f>ROUND(E76/F76,0)</f>
        <v>0</v>
      </c>
      <c r="I76" s="43">
        <f>65-21</f>
        <v>44</v>
      </c>
      <c r="J76" s="75">
        <f>H76*I76</f>
        <v>0</v>
      </c>
    </row>
    <row r="77" spans="1:10" s="37" customFormat="1" ht="12.75" customHeight="1">
      <c r="A77" s="133"/>
      <c r="B77" s="92"/>
      <c r="C77" s="48"/>
      <c r="D77" s="49" t="s">
        <v>40</v>
      </c>
      <c r="E77" s="47">
        <f>SUM(E72:E76)</f>
        <v>39</v>
      </c>
      <c r="F77" s="40"/>
      <c r="G77" s="74"/>
      <c r="H77" s="51">
        <f>SUM(H72:H76)</f>
        <v>60</v>
      </c>
      <c r="I77" s="42"/>
      <c r="J77" s="77">
        <f>SUM(J72:J76)</f>
        <v>1784.5</v>
      </c>
    </row>
    <row r="78" spans="1:10" s="37" customFormat="1" ht="15.75" customHeight="1">
      <c r="A78" s="133"/>
      <c r="B78" s="92"/>
      <c r="C78" s="46" t="s">
        <v>24</v>
      </c>
      <c r="D78" s="38" t="s">
        <v>31</v>
      </c>
      <c r="E78" s="47"/>
      <c r="F78" s="40">
        <v>0.65</v>
      </c>
      <c r="G78" s="74" t="s">
        <v>29</v>
      </c>
      <c r="H78" s="41">
        <f>ROUND(E78/F78,0)</f>
        <v>0</v>
      </c>
      <c r="I78" s="42">
        <f>52-22.75</f>
        <v>29.25</v>
      </c>
      <c r="J78" s="75">
        <f>H78*I78</f>
        <v>0</v>
      </c>
    </row>
    <row r="79" spans="1:10" s="37" customFormat="1" ht="15.75" customHeight="1">
      <c r="A79" s="133"/>
      <c r="B79" s="92"/>
      <c r="C79" s="46" t="s">
        <v>43</v>
      </c>
      <c r="D79" s="38" t="s">
        <v>31</v>
      </c>
      <c r="E79" s="47"/>
      <c r="F79" s="40">
        <v>0.6</v>
      </c>
      <c r="G79" s="74" t="s">
        <v>29</v>
      </c>
      <c r="H79" s="41">
        <f>ROUND(E79/F79,0)</f>
        <v>0</v>
      </c>
      <c r="I79" s="43">
        <f>65-21</f>
        <v>44</v>
      </c>
      <c r="J79" s="75">
        <f>H79*I79</f>
        <v>0</v>
      </c>
    </row>
    <row r="80" spans="1:10" s="37" customFormat="1" ht="15.75" customHeight="1">
      <c r="A80" s="133"/>
      <c r="B80" s="92"/>
      <c r="C80" s="46" t="s">
        <v>44</v>
      </c>
      <c r="D80" s="38" t="s">
        <v>31</v>
      </c>
      <c r="E80" s="47"/>
      <c r="F80" s="40">
        <v>0.6</v>
      </c>
      <c r="G80" s="74" t="s">
        <v>29</v>
      </c>
      <c r="H80" s="41">
        <f>ROUND(E80/F80,0)</f>
        <v>0</v>
      </c>
      <c r="I80" s="43">
        <f>47-21</f>
        <v>26</v>
      </c>
      <c r="J80" s="75">
        <f>H80*I80</f>
        <v>0</v>
      </c>
    </row>
    <row r="81" spans="1:10" s="37" customFormat="1" ht="15.75" customHeight="1">
      <c r="A81" s="133"/>
      <c r="B81" s="92"/>
      <c r="C81" s="46" t="s">
        <v>45</v>
      </c>
      <c r="D81" s="38" t="s">
        <v>31</v>
      </c>
      <c r="E81" s="47"/>
      <c r="F81" s="40">
        <v>0.6</v>
      </c>
      <c r="G81" s="74" t="s">
        <v>29</v>
      </c>
      <c r="H81" s="41">
        <f>ROUND(E81/F81,0)</f>
        <v>0</v>
      </c>
      <c r="I81" s="43">
        <f>65-21</f>
        <v>44</v>
      </c>
      <c r="J81" s="75">
        <f>H81*I81</f>
        <v>0</v>
      </c>
    </row>
    <row r="82" spans="1:10" s="37" customFormat="1" ht="15.75" customHeight="1">
      <c r="A82" s="133"/>
      <c r="B82" s="92"/>
      <c r="C82" s="46" t="s">
        <v>46</v>
      </c>
      <c r="D82" s="38" t="s">
        <v>31</v>
      </c>
      <c r="E82" s="47"/>
      <c r="F82" s="40">
        <v>0.6</v>
      </c>
      <c r="G82" s="74" t="s">
        <v>29</v>
      </c>
      <c r="H82" s="41">
        <f>ROUND(E82/F82,0)</f>
        <v>0</v>
      </c>
      <c r="I82" s="43">
        <f>65-21</f>
        <v>44</v>
      </c>
      <c r="J82" s="75">
        <f>H82*I82</f>
        <v>0</v>
      </c>
    </row>
    <row r="83" spans="1:10" s="37" customFormat="1" ht="12.75" customHeight="1">
      <c r="A83" s="133"/>
      <c r="B83" s="92"/>
      <c r="C83" s="48"/>
      <c r="D83" s="49" t="s">
        <v>40</v>
      </c>
      <c r="E83" s="47">
        <f>SUM(E78:E82)</f>
        <v>0</v>
      </c>
      <c r="F83" s="40"/>
      <c r="G83" s="74"/>
      <c r="H83" s="51">
        <f>SUM(H78:H82)</f>
        <v>0</v>
      </c>
      <c r="I83" s="42"/>
      <c r="J83" s="77">
        <f>SUM(J78:J82)</f>
        <v>0</v>
      </c>
    </row>
    <row r="84" spans="1:10" s="37" customFormat="1" ht="15.75" customHeight="1">
      <c r="A84" s="133"/>
      <c r="B84" s="92"/>
      <c r="C84" s="46" t="s">
        <v>24</v>
      </c>
      <c r="D84" s="38" t="s">
        <v>32</v>
      </c>
      <c r="E84" s="47">
        <v>3</v>
      </c>
      <c r="F84" s="40">
        <v>0.65</v>
      </c>
      <c r="G84" s="74" t="s">
        <v>29</v>
      </c>
      <c r="H84" s="41">
        <f>ROUND(E84/F84,0)</f>
        <v>5</v>
      </c>
      <c r="I84" s="42">
        <f>52-22.75</f>
        <v>29.25</v>
      </c>
      <c r="J84" s="75">
        <f>H84*I84</f>
        <v>146.25</v>
      </c>
    </row>
    <row r="85" spans="1:10" s="37" customFormat="1" ht="15.75" customHeight="1">
      <c r="A85" s="133"/>
      <c r="B85" s="92"/>
      <c r="C85" s="46" t="s">
        <v>43</v>
      </c>
      <c r="D85" s="38" t="s">
        <v>32</v>
      </c>
      <c r="E85" s="47">
        <v>19</v>
      </c>
      <c r="F85" s="40">
        <v>0.6</v>
      </c>
      <c r="G85" s="74" t="s">
        <v>29</v>
      </c>
      <c r="H85" s="41">
        <f>ROUND(E85/F85,0)</f>
        <v>32</v>
      </c>
      <c r="I85" s="43">
        <f>65-21</f>
        <v>44</v>
      </c>
      <c r="J85" s="75">
        <f>H85*I85</f>
        <v>1408</v>
      </c>
    </row>
    <row r="86" spans="1:10" s="37" customFormat="1" ht="15.75" customHeight="1">
      <c r="A86" s="133"/>
      <c r="B86" s="92"/>
      <c r="C86" s="46" t="s">
        <v>44</v>
      </c>
      <c r="D86" s="38" t="s">
        <v>32</v>
      </c>
      <c r="E86" s="47">
        <v>2</v>
      </c>
      <c r="F86" s="40">
        <v>0.6</v>
      </c>
      <c r="G86" s="74" t="s">
        <v>29</v>
      </c>
      <c r="H86" s="41">
        <f>ROUND(E86/F86,0)</f>
        <v>3</v>
      </c>
      <c r="I86" s="43">
        <f>47-21</f>
        <v>26</v>
      </c>
      <c r="J86" s="75">
        <f>H86*I86</f>
        <v>78</v>
      </c>
    </row>
    <row r="87" spans="1:10" s="37" customFormat="1" ht="15.75" customHeight="1">
      <c r="A87" s="133"/>
      <c r="B87" s="92"/>
      <c r="C87" s="46" t="s">
        <v>45</v>
      </c>
      <c r="D87" s="38" t="s">
        <v>32</v>
      </c>
      <c r="E87" s="47">
        <v>6</v>
      </c>
      <c r="F87" s="40">
        <v>0.6</v>
      </c>
      <c r="G87" s="74" t="s">
        <v>29</v>
      </c>
      <c r="H87" s="41">
        <f>ROUND(E87/F87,0)</f>
        <v>10</v>
      </c>
      <c r="I87" s="43">
        <f>65-21</f>
        <v>44</v>
      </c>
      <c r="J87" s="75">
        <f>H87*I87</f>
        <v>440</v>
      </c>
    </row>
    <row r="88" spans="1:10" s="37" customFormat="1" ht="15.75" customHeight="1">
      <c r="A88" s="133"/>
      <c r="B88" s="92"/>
      <c r="C88" s="46" t="s">
        <v>46</v>
      </c>
      <c r="D88" s="38" t="s">
        <v>32</v>
      </c>
      <c r="E88" s="47">
        <v>20</v>
      </c>
      <c r="F88" s="40">
        <v>0.6</v>
      </c>
      <c r="G88" s="74" t="s">
        <v>29</v>
      </c>
      <c r="H88" s="41">
        <f>ROUND(E88/F88,0)</f>
        <v>33</v>
      </c>
      <c r="I88" s="43">
        <f>65-21</f>
        <v>44</v>
      </c>
      <c r="J88" s="75">
        <f>H88*I88</f>
        <v>1452</v>
      </c>
    </row>
    <row r="89" spans="1:10" s="37" customFormat="1" ht="12.75" customHeight="1">
      <c r="A89" s="133"/>
      <c r="B89" s="92"/>
      <c r="C89" s="48"/>
      <c r="D89" s="49" t="s">
        <v>40</v>
      </c>
      <c r="E89" s="47">
        <f>SUM(E84:E88)</f>
        <v>50</v>
      </c>
      <c r="F89" s="40"/>
      <c r="G89" s="74"/>
      <c r="H89" s="51">
        <f>SUM(H84:H88)</f>
        <v>83</v>
      </c>
      <c r="I89" s="42"/>
      <c r="J89" s="77">
        <f>SUM(J84:J88)</f>
        <v>3524.25</v>
      </c>
    </row>
    <row r="90" spans="1:10" s="37" customFormat="1" ht="15.75" customHeight="1">
      <c r="A90" s="133"/>
      <c r="B90" s="92"/>
      <c r="C90" s="46" t="s">
        <v>24</v>
      </c>
      <c r="D90" s="38" t="s">
        <v>33</v>
      </c>
      <c r="E90" s="47">
        <v>3</v>
      </c>
      <c r="F90" s="40">
        <v>0.6</v>
      </c>
      <c r="G90" s="74" t="s">
        <v>29</v>
      </c>
      <c r="H90" s="41">
        <f>ROUND(E90/F90,0)</f>
        <v>5</v>
      </c>
      <c r="I90" s="43">
        <f>52-21</f>
        <v>31</v>
      </c>
      <c r="J90" s="75">
        <f>H90*I90</f>
        <v>155</v>
      </c>
    </row>
    <row r="91" spans="1:10" s="37" customFormat="1" ht="15.75" customHeight="1">
      <c r="A91" s="133"/>
      <c r="B91" s="92"/>
      <c r="C91" s="46" t="s">
        <v>43</v>
      </c>
      <c r="D91" s="38" t="s">
        <v>33</v>
      </c>
      <c r="E91" s="47">
        <v>20</v>
      </c>
      <c r="F91" s="40">
        <v>0.55</v>
      </c>
      <c r="G91" s="74" t="s">
        <v>29</v>
      </c>
      <c r="H91" s="41">
        <f>ROUND(E91/F91,0)</f>
        <v>36</v>
      </c>
      <c r="I91" s="43">
        <f>65-19.25</f>
        <v>45.75</v>
      </c>
      <c r="J91" s="75">
        <f>H91*I91</f>
        <v>1647</v>
      </c>
    </row>
    <row r="92" spans="1:10" s="37" customFormat="1" ht="15.75" customHeight="1">
      <c r="A92" s="133"/>
      <c r="B92" s="92"/>
      <c r="C92" s="46" t="s">
        <v>44</v>
      </c>
      <c r="D92" s="38" t="s">
        <v>33</v>
      </c>
      <c r="E92" s="47">
        <v>3</v>
      </c>
      <c r="F92" s="40">
        <v>0.55</v>
      </c>
      <c r="G92" s="74" t="s">
        <v>29</v>
      </c>
      <c r="H92" s="41">
        <f>ROUND(E92/F92,0)</f>
        <v>5</v>
      </c>
      <c r="I92" s="43">
        <f>47-19.25</f>
        <v>27.75</v>
      </c>
      <c r="J92" s="75">
        <f>H92*I92</f>
        <v>138.75</v>
      </c>
    </row>
    <row r="93" spans="1:10" s="37" customFormat="1" ht="15.75" customHeight="1">
      <c r="A93" s="133"/>
      <c r="B93" s="92"/>
      <c r="C93" s="46" t="s">
        <v>45</v>
      </c>
      <c r="D93" s="38" t="s">
        <v>33</v>
      </c>
      <c r="E93" s="47">
        <v>5</v>
      </c>
      <c r="F93" s="40">
        <v>0.55</v>
      </c>
      <c r="G93" s="74" t="s">
        <v>29</v>
      </c>
      <c r="H93" s="41">
        <f>ROUND(E93/F93,0)</f>
        <v>9</v>
      </c>
      <c r="I93" s="43">
        <f>65-19.25</f>
        <v>45.75</v>
      </c>
      <c r="J93" s="75">
        <f>H93*I93</f>
        <v>411.75</v>
      </c>
    </row>
    <row r="94" spans="1:10" s="37" customFormat="1" ht="15.75" customHeight="1">
      <c r="A94" s="133"/>
      <c r="B94" s="92"/>
      <c r="C94" s="46" t="s">
        <v>46</v>
      </c>
      <c r="D94" s="38" t="s">
        <v>33</v>
      </c>
      <c r="E94" s="47">
        <v>21</v>
      </c>
      <c r="F94" s="40">
        <v>0.55</v>
      </c>
      <c r="G94" s="74" t="s">
        <v>29</v>
      </c>
      <c r="H94" s="41">
        <f>ROUND(E94/F94,0)</f>
        <v>38</v>
      </c>
      <c r="I94" s="43">
        <f>65-19.25</f>
        <v>45.75</v>
      </c>
      <c r="J94" s="75">
        <f>H94*I94</f>
        <v>1738.5</v>
      </c>
    </row>
    <row r="95" spans="1:10" s="37" customFormat="1" ht="12.75" customHeight="1">
      <c r="A95" s="133"/>
      <c r="B95" s="92"/>
      <c r="C95" s="48"/>
      <c r="D95" s="49" t="s">
        <v>40</v>
      </c>
      <c r="E95" s="47">
        <f>SUM(E90:E94)</f>
        <v>52</v>
      </c>
      <c r="F95" s="45"/>
      <c r="G95" s="74"/>
      <c r="H95" s="51">
        <f>SUM(H90:H94)</f>
        <v>93</v>
      </c>
      <c r="I95" s="42"/>
      <c r="J95" s="77">
        <f>SUM(J90:J94)</f>
        <v>4091</v>
      </c>
    </row>
    <row r="96" spans="1:10" s="37" customFormat="1" ht="13.5" customHeight="1">
      <c r="A96" s="133"/>
      <c r="B96" s="92"/>
      <c r="C96" s="102" t="s">
        <v>47</v>
      </c>
      <c r="D96" s="103"/>
      <c r="E96" s="53">
        <f>SUM(E95,E77,E59,E71,E89,E83,E65)</f>
        <v>286</v>
      </c>
      <c r="F96" s="45"/>
      <c r="G96" s="96"/>
      <c r="H96" s="97"/>
      <c r="I96" s="42"/>
      <c r="J96" s="79">
        <f>SUM(J95,J77,J59,J71,J89,J83,J65)</f>
        <v>20394.25</v>
      </c>
    </row>
    <row r="97" spans="1:10" s="37" customFormat="1" ht="15.75" customHeight="1">
      <c r="A97" s="133"/>
      <c r="B97" s="92" t="s">
        <v>48</v>
      </c>
      <c r="C97" s="46" t="s">
        <v>39</v>
      </c>
      <c r="D97" s="32" t="s">
        <v>25</v>
      </c>
      <c r="E97" s="47">
        <v>1</v>
      </c>
      <c r="F97" s="45"/>
      <c r="G97" s="74" t="s">
        <v>26</v>
      </c>
      <c r="H97" s="41">
        <f>E97</f>
        <v>1</v>
      </c>
      <c r="I97" s="43">
        <f>130-35</f>
        <v>95</v>
      </c>
      <c r="J97" s="75">
        <f>H97*I97</f>
        <v>95</v>
      </c>
    </row>
    <row r="98" spans="1:10" s="37" customFormat="1" ht="15.75" customHeight="1">
      <c r="A98" s="133"/>
      <c r="B98" s="92"/>
      <c r="C98" s="46" t="s">
        <v>24</v>
      </c>
      <c r="D98" s="32" t="s">
        <v>25</v>
      </c>
      <c r="E98" s="47">
        <v>0</v>
      </c>
      <c r="F98" s="45"/>
      <c r="G98" s="74" t="s">
        <v>26</v>
      </c>
      <c r="H98" s="41">
        <f>E98</f>
        <v>0</v>
      </c>
      <c r="I98" s="36">
        <f>120-35</f>
        <v>85</v>
      </c>
      <c r="J98" s="75">
        <f>H98*I98</f>
        <v>0</v>
      </c>
    </row>
    <row r="99" spans="1:10" s="37" customFormat="1" ht="12.75" customHeight="1">
      <c r="A99" s="133"/>
      <c r="B99" s="92"/>
      <c r="C99" s="48"/>
      <c r="D99" s="49" t="s">
        <v>40</v>
      </c>
      <c r="E99" s="47">
        <f>SUM(E97:E98)</f>
        <v>1</v>
      </c>
      <c r="F99" s="50"/>
      <c r="G99" s="74"/>
      <c r="H99" s="51">
        <f>SUM(H97:H98)</f>
        <v>1</v>
      </c>
      <c r="I99" s="42"/>
      <c r="J99" s="77">
        <f>SUM(J97:J98)</f>
        <v>95</v>
      </c>
    </row>
    <row r="100" spans="1:10" s="37" customFormat="1" ht="15.75" customHeight="1">
      <c r="A100" s="133"/>
      <c r="B100" s="92"/>
      <c r="C100" s="46" t="s">
        <v>39</v>
      </c>
      <c r="D100" s="32" t="s">
        <v>27</v>
      </c>
      <c r="E100" s="47">
        <v>30</v>
      </c>
      <c r="F100" s="45"/>
      <c r="G100" s="74" t="s">
        <v>26</v>
      </c>
      <c r="H100" s="41">
        <f>E100</f>
        <v>30</v>
      </c>
      <c r="I100" s="36">
        <f>120-35</f>
        <v>85</v>
      </c>
      <c r="J100" s="75">
        <f>H100*I100</f>
        <v>2550</v>
      </c>
    </row>
    <row r="101" spans="1:10" s="37" customFormat="1" ht="15.75" customHeight="1">
      <c r="A101" s="133"/>
      <c r="B101" s="92"/>
      <c r="C101" s="46" t="s">
        <v>24</v>
      </c>
      <c r="D101" s="32" t="s">
        <v>27</v>
      </c>
      <c r="E101" s="47">
        <v>10</v>
      </c>
      <c r="F101" s="45"/>
      <c r="G101" s="74" t="s">
        <v>26</v>
      </c>
      <c r="H101" s="41">
        <f>E101</f>
        <v>10</v>
      </c>
      <c r="I101" s="36">
        <f>110-35</f>
        <v>75</v>
      </c>
      <c r="J101" s="75">
        <f>H101*I101</f>
        <v>750</v>
      </c>
    </row>
    <row r="102" spans="1:10" s="37" customFormat="1" ht="12.75" customHeight="1">
      <c r="A102" s="133"/>
      <c r="B102" s="92"/>
      <c r="C102" s="48"/>
      <c r="D102" s="49" t="s">
        <v>40</v>
      </c>
      <c r="E102" s="47">
        <f>SUM(E100:E101)</f>
        <v>40</v>
      </c>
      <c r="F102" s="50"/>
      <c r="G102" s="74"/>
      <c r="H102" s="51">
        <f>SUM(H100:H101)</f>
        <v>40</v>
      </c>
      <c r="I102" s="42"/>
      <c r="J102" s="77">
        <f>SUM(J100:J101)</f>
        <v>3300</v>
      </c>
    </row>
    <row r="103" spans="1:10" s="37" customFormat="1" ht="15.75" customHeight="1">
      <c r="A103" s="133"/>
      <c r="B103" s="92"/>
      <c r="C103" s="46" t="s">
        <v>39</v>
      </c>
      <c r="D103" s="38" t="s">
        <v>28</v>
      </c>
      <c r="E103" s="47">
        <v>12</v>
      </c>
      <c r="F103" s="40">
        <v>0.65</v>
      </c>
      <c r="G103" s="74" t="s">
        <v>29</v>
      </c>
      <c r="H103" s="41">
        <f>ROUND(E103/F103,0)</f>
        <v>18</v>
      </c>
      <c r="I103" s="42">
        <f>70-22.75</f>
        <v>47.25</v>
      </c>
      <c r="J103" s="75">
        <f>H103*I103</f>
        <v>850.5</v>
      </c>
    </row>
    <row r="104" spans="1:10" s="37" customFormat="1" ht="15.75" customHeight="1">
      <c r="A104" s="133"/>
      <c r="B104" s="92"/>
      <c r="C104" s="46" t="s">
        <v>24</v>
      </c>
      <c r="D104" s="38" t="s">
        <v>28</v>
      </c>
      <c r="E104" s="47">
        <v>5</v>
      </c>
      <c r="F104" s="40">
        <v>0.65</v>
      </c>
      <c r="G104" s="74" t="s">
        <v>29</v>
      </c>
      <c r="H104" s="41">
        <f>ROUND(E104/F104,0)</f>
        <v>8</v>
      </c>
      <c r="I104" s="42">
        <f>70-22.75</f>
        <v>47.25</v>
      </c>
      <c r="J104" s="75">
        <f>H104*I104</f>
        <v>378</v>
      </c>
    </row>
    <row r="105" spans="1:10" s="37" customFormat="1" ht="12.75" customHeight="1">
      <c r="A105" s="133"/>
      <c r="B105" s="92"/>
      <c r="C105" s="48"/>
      <c r="D105" s="49" t="s">
        <v>40</v>
      </c>
      <c r="E105" s="47">
        <f>SUM(E103:E104)</f>
        <v>17</v>
      </c>
      <c r="F105" s="50"/>
      <c r="G105" s="74"/>
      <c r="H105" s="51">
        <f>SUM(H103:H104)</f>
        <v>26</v>
      </c>
      <c r="I105" s="42"/>
      <c r="J105" s="77">
        <f>SUM(J103:J104)</f>
        <v>1228.5</v>
      </c>
    </row>
    <row r="106" spans="1:10" s="37" customFormat="1" ht="15.75" customHeight="1">
      <c r="A106" s="133"/>
      <c r="B106" s="92"/>
      <c r="C106" s="46" t="s">
        <v>39</v>
      </c>
      <c r="D106" s="38" t="s">
        <v>30</v>
      </c>
      <c r="E106" s="47">
        <v>25</v>
      </c>
      <c r="F106" s="40">
        <v>0.65</v>
      </c>
      <c r="G106" s="74" t="s">
        <v>29</v>
      </c>
      <c r="H106" s="41">
        <f>ROUND(E106/F106,0)</f>
        <v>38</v>
      </c>
      <c r="I106" s="42">
        <f>52-22.75</f>
        <v>29.25</v>
      </c>
      <c r="J106" s="75">
        <f>H106*I106</f>
        <v>1111.5</v>
      </c>
    </row>
    <row r="107" spans="1:10" s="37" customFormat="1" ht="15.75" customHeight="1">
      <c r="A107" s="133"/>
      <c r="B107" s="92"/>
      <c r="C107" s="46" t="s">
        <v>24</v>
      </c>
      <c r="D107" s="38" t="s">
        <v>30</v>
      </c>
      <c r="E107" s="47">
        <v>13</v>
      </c>
      <c r="F107" s="40">
        <v>0.65</v>
      </c>
      <c r="G107" s="74" t="s">
        <v>29</v>
      </c>
      <c r="H107" s="41">
        <f>ROUND(E107/F107,0)</f>
        <v>20</v>
      </c>
      <c r="I107" s="42">
        <f>52-22.75</f>
        <v>29.25</v>
      </c>
      <c r="J107" s="75">
        <f>H107*I107</f>
        <v>585</v>
      </c>
    </row>
    <row r="108" spans="1:10" s="37" customFormat="1" ht="12.75" customHeight="1">
      <c r="A108" s="133"/>
      <c r="B108" s="92"/>
      <c r="C108" s="48"/>
      <c r="D108" s="49" t="s">
        <v>40</v>
      </c>
      <c r="E108" s="47">
        <f>SUM(E106:E107)</f>
        <v>38</v>
      </c>
      <c r="F108" s="50"/>
      <c r="G108" s="74"/>
      <c r="H108" s="52">
        <f>SUM(H106:H107)</f>
        <v>58</v>
      </c>
      <c r="I108" s="42"/>
      <c r="J108" s="77">
        <f>SUM(J106:J107)</f>
        <v>1696.5</v>
      </c>
    </row>
    <row r="109" spans="1:10" s="37" customFormat="1" ht="15.75" customHeight="1">
      <c r="A109" s="133"/>
      <c r="B109" s="92"/>
      <c r="C109" s="46" t="s">
        <v>39</v>
      </c>
      <c r="D109" s="38" t="s">
        <v>31</v>
      </c>
      <c r="E109" s="47"/>
      <c r="F109" s="40">
        <v>0.65</v>
      </c>
      <c r="G109" s="74" t="s">
        <v>29</v>
      </c>
      <c r="H109" s="41">
        <f>ROUND(E109/F109,0)</f>
        <v>0</v>
      </c>
      <c r="I109" s="42">
        <f>52-22.75</f>
        <v>29.25</v>
      </c>
      <c r="J109" s="75">
        <f>H109*I109</f>
        <v>0</v>
      </c>
    </row>
    <row r="110" spans="1:10" s="37" customFormat="1" ht="15.75" customHeight="1">
      <c r="A110" s="133"/>
      <c r="B110" s="92"/>
      <c r="C110" s="46" t="s">
        <v>24</v>
      </c>
      <c r="D110" s="38" t="s">
        <v>31</v>
      </c>
      <c r="E110" s="47"/>
      <c r="F110" s="40">
        <v>0.65</v>
      </c>
      <c r="G110" s="74" t="s">
        <v>29</v>
      </c>
      <c r="H110" s="41">
        <f>ROUND(E110/F110,0)</f>
        <v>0</v>
      </c>
      <c r="I110" s="42">
        <f>52-22.75</f>
        <v>29.25</v>
      </c>
      <c r="J110" s="75">
        <f>H110*I110</f>
        <v>0</v>
      </c>
    </row>
    <row r="111" spans="1:10" s="37" customFormat="1" ht="12.75" customHeight="1">
      <c r="A111" s="133"/>
      <c r="B111" s="92"/>
      <c r="C111" s="48"/>
      <c r="D111" s="49" t="s">
        <v>40</v>
      </c>
      <c r="E111" s="47">
        <f>SUM(E109:E110)</f>
        <v>0</v>
      </c>
      <c r="F111" s="50"/>
      <c r="G111" s="74"/>
      <c r="H111" s="52">
        <f>SUM(H109:H110)</f>
        <v>0</v>
      </c>
      <c r="I111" s="42"/>
      <c r="J111" s="77">
        <f>SUM(J109:J110)</f>
        <v>0</v>
      </c>
    </row>
    <row r="112" spans="1:10" s="37" customFormat="1" ht="15.75" customHeight="1">
      <c r="A112" s="133"/>
      <c r="B112" s="92"/>
      <c r="C112" s="46" t="s">
        <v>39</v>
      </c>
      <c r="D112" s="38" t="s">
        <v>32</v>
      </c>
      <c r="E112" s="47">
        <v>52</v>
      </c>
      <c r="F112" s="40">
        <v>0.65</v>
      </c>
      <c r="G112" s="74" t="s">
        <v>29</v>
      </c>
      <c r="H112" s="41">
        <f>ROUND(E112/F112,0)</f>
        <v>80</v>
      </c>
      <c r="I112" s="42">
        <f>52-22.75</f>
        <v>29.25</v>
      </c>
      <c r="J112" s="75">
        <f>H112*I112</f>
        <v>2340</v>
      </c>
    </row>
    <row r="113" spans="1:10" s="37" customFormat="1" ht="15.75" customHeight="1">
      <c r="A113" s="133"/>
      <c r="B113" s="92"/>
      <c r="C113" s="46" t="s">
        <v>24</v>
      </c>
      <c r="D113" s="38" t="s">
        <v>32</v>
      </c>
      <c r="E113" s="47">
        <v>21</v>
      </c>
      <c r="F113" s="40">
        <v>0.65</v>
      </c>
      <c r="G113" s="74" t="s">
        <v>29</v>
      </c>
      <c r="H113" s="41">
        <f>ROUND(E113/F113,0)</f>
        <v>32</v>
      </c>
      <c r="I113" s="42">
        <f>52-22.75</f>
        <v>29.25</v>
      </c>
      <c r="J113" s="75">
        <f>H113*I113</f>
        <v>936</v>
      </c>
    </row>
    <row r="114" spans="1:10" s="37" customFormat="1" ht="12.75" customHeight="1">
      <c r="A114" s="133"/>
      <c r="B114" s="92"/>
      <c r="C114" s="48"/>
      <c r="D114" s="49" t="s">
        <v>40</v>
      </c>
      <c r="E114" s="47">
        <f>SUM(E112:E113)</f>
        <v>73</v>
      </c>
      <c r="F114" s="50"/>
      <c r="G114" s="74"/>
      <c r="H114" s="52">
        <f>SUM(H112:H113)</f>
        <v>112</v>
      </c>
      <c r="I114" s="42"/>
      <c r="J114" s="77">
        <f>SUM(J112:J113)</f>
        <v>3276</v>
      </c>
    </row>
    <row r="115" spans="1:10" s="37" customFormat="1" ht="15.75" customHeight="1">
      <c r="A115" s="133"/>
      <c r="B115" s="92"/>
      <c r="C115" s="46" t="s">
        <v>39</v>
      </c>
      <c r="D115" s="38" t="s">
        <v>33</v>
      </c>
      <c r="E115" s="47">
        <v>52</v>
      </c>
      <c r="F115" s="40">
        <v>0.6</v>
      </c>
      <c r="G115" s="74" t="s">
        <v>29</v>
      </c>
      <c r="H115" s="41">
        <f>ROUND(E115/F115,0)</f>
        <v>87</v>
      </c>
      <c r="I115" s="43">
        <f>52-21</f>
        <v>31</v>
      </c>
      <c r="J115" s="75">
        <f>H115*I115</f>
        <v>2697</v>
      </c>
    </row>
    <row r="116" spans="1:10" s="37" customFormat="1" ht="15.75" customHeight="1">
      <c r="A116" s="133"/>
      <c r="B116" s="92"/>
      <c r="C116" s="46" t="s">
        <v>24</v>
      </c>
      <c r="D116" s="38" t="s">
        <v>33</v>
      </c>
      <c r="E116" s="47">
        <v>22</v>
      </c>
      <c r="F116" s="40">
        <v>0.6</v>
      </c>
      <c r="G116" s="74" t="s">
        <v>29</v>
      </c>
      <c r="H116" s="41">
        <f>ROUND(E116/F116,0)</f>
        <v>37</v>
      </c>
      <c r="I116" s="43">
        <f>52-21</f>
        <v>31</v>
      </c>
      <c r="J116" s="75">
        <f>H116*I116</f>
        <v>1147</v>
      </c>
    </row>
    <row r="117" spans="1:10" s="37" customFormat="1" ht="12.75" customHeight="1">
      <c r="A117" s="133"/>
      <c r="B117" s="92"/>
      <c r="C117" s="48"/>
      <c r="D117" s="49" t="s">
        <v>40</v>
      </c>
      <c r="E117" s="47">
        <f>SUM(E115:E116)</f>
        <v>74</v>
      </c>
      <c r="F117" s="50"/>
      <c r="G117" s="74"/>
      <c r="H117" s="51">
        <f>SUM(H115:H116)</f>
        <v>124</v>
      </c>
      <c r="I117" s="42"/>
      <c r="J117" s="77">
        <f>SUM(J115:J116)</f>
        <v>3844</v>
      </c>
    </row>
    <row r="118" spans="1:10" s="37" customFormat="1" ht="13.5" customHeight="1">
      <c r="A118" s="133"/>
      <c r="B118" s="92"/>
      <c r="C118" s="102" t="s">
        <v>49</v>
      </c>
      <c r="D118" s="103"/>
      <c r="E118" s="53">
        <f>SUM(E117,E108,E99,E105,E102,E111,E114)</f>
        <v>243</v>
      </c>
      <c r="F118" s="54"/>
      <c r="G118" s="96"/>
      <c r="H118" s="97"/>
      <c r="I118" s="42"/>
      <c r="J118" s="78">
        <f>SUM(J117,J108,J99,J105,J102,J111,J114)</f>
        <v>13440</v>
      </c>
    </row>
    <row r="119" spans="1:10" s="37" customFormat="1" ht="15.75" customHeight="1">
      <c r="A119" s="133"/>
      <c r="B119" s="100" t="s">
        <v>50</v>
      </c>
      <c r="C119" s="31" t="s">
        <v>24</v>
      </c>
      <c r="D119" s="32" t="s">
        <v>25</v>
      </c>
      <c r="E119" s="33">
        <v>2</v>
      </c>
      <c r="F119" s="34"/>
      <c r="G119" s="72" t="s">
        <v>26</v>
      </c>
      <c r="H119" s="35">
        <f>E119</f>
        <v>2</v>
      </c>
      <c r="I119" s="36">
        <f>120-35</f>
        <v>85</v>
      </c>
      <c r="J119" s="73">
        <f aca="true" t="shared" si="4" ref="J119:J125">H119*I119</f>
        <v>170</v>
      </c>
    </row>
    <row r="120" spans="1:10" s="37" customFormat="1" ht="15.75" customHeight="1">
      <c r="A120" s="133"/>
      <c r="B120" s="100"/>
      <c r="C120" s="31" t="s">
        <v>24</v>
      </c>
      <c r="D120" s="32" t="s">
        <v>27</v>
      </c>
      <c r="E120" s="33">
        <v>7</v>
      </c>
      <c r="F120" s="34"/>
      <c r="G120" s="72" t="s">
        <v>26</v>
      </c>
      <c r="H120" s="35">
        <f>E120</f>
        <v>7</v>
      </c>
      <c r="I120" s="36">
        <f>110-35</f>
        <v>75</v>
      </c>
      <c r="J120" s="73">
        <f t="shared" si="4"/>
        <v>525</v>
      </c>
    </row>
    <row r="121" spans="1:10" s="37" customFormat="1" ht="15.75" customHeight="1">
      <c r="A121" s="133"/>
      <c r="B121" s="101"/>
      <c r="C121" s="31" t="s">
        <v>24</v>
      </c>
      <c r="D121" s="38" t="s">
        <v>28</v>
      </c>
      <c r="E121" s="39">
        <v>3</v>
      </c>
      <c r="F121" s="40">
        <v>0.65</v>
      </c>
      <c r="G121" s="74" t="s">
        <v>29</v>
      </c>
      <c r="H121" s="41">
        <f>ROUND(E121/F121,0)</f>
        <v>5</v>
      </c>
      <c r="I121" s="42">
        <f>70-22.75</f>
        <v>47.25</v>
      </c>
      <c r="J121" s="75">
        <f t="shared" si="4"/>
        <v>236.25</v>
      </c>
    </row>
    <row r="122" spans="1:10" s="37" customFormat="1" ht="15.75" customHeight="1">
      <c r="A122" s="133"/>
      <c r="B122" s="101"/>
      <c r="C122" s="31" t="s">
        <v>24</v>
      </c>
      <c r="D122" s="38" t="s">
        <v>30</v>
      </c>
      <c r="E122" s="39">
        <v>11</v>
      </c>
      <c r="F122" s="40">
        <v>0.65</v>
      </c>
      <c r="G122" s="74" t="s">
        <v>29</v>
      </c>
      <c r="H122" s="41">
        <f>ROUND(E122/F122,0)</f>
        <v>17</v>
      </c>
      <c r="I122" s="42">
        <f>52-22.75</f>
        <v>29.25</v>
      </c>
      <c r="J122" s="75">
        <f t="shared" si="4"/>
        <v>497.25</v>
      </c>
    </row>
    <row r="123" spans="1:10" s="37" customFormat="1" ht="15.75" customHeight="1">
      <c r="A123" s="133"/>
      <c r="B123" s="101"/>
      <c r="C123" s="31" t="s">
        <v>24</v>
      </c>
      <c r="D123" s="38" t="s">
        <v>31</v>
      </c>
      <c r="E123" s="39">
        <v>0</v>
      </c>
      <c r="F123" s="40">
        <v>0.65</v>
      </c>
      <c r="G123" s="74" t="s">
        <v>29</v>
      </c>
      <c r="H123" s="41">
        <f>ROUND(E123/F123,0)</f>
        <v>0</v>
      </c>
      <c r="I123" s="42">
        <f>52-22.75</f>
        <v>29.25</v>
      </c>
      <c r="J123" s="75">
        <f t="shared" si="4"/>
        <v>0</v>
      </c>
    </row>
    <row r="124" spans="1:10" s="37" customFormat="1" ht="15.75" customHeight="1">
      <c r="A124" s="133"/>
      <c r="B124" s="101"/>
      <c r="C124" s="31" t="s">
        <v>24</v>
      </c>
      <c r="D124" s="38" t="s">
        <v>32</v>
      </c>
      <c r="E124" s="39">
        <v>17</v>
      </c>
      <c r="F124" s="40">
        <v>0.65</v>
      </c>
      <c r="G124" s="74" t="s">
        <v>29</v>
      </c>
      <c r="H124" s="41">
        <f>ROUND(E124/F124,0)</f>
        <v>26</v>
      </c>
      <c r="I124" s="42">
        <f>52-22.75</f>
        <v>29.25</v>
      </c>
      <c r="J124" s="75">
        <f t="shared" si="4"/>
        <v>760.5</v>
      </c>
    </row>
    <row r="125" spans="1:10" s="37" customFormat="1" ht="15.75" customHeight="1">
      <c r="A125" s="133"/>
      <c r="B125" s="101"/>
      <c r="C125" s="31" t="s">
        <v>24</v>
      </c>
      <c r="D125" s="38" t="s">
        <v>33</v>
      </c>
      <c r="E125" s="39">
        <v>18</v>
      </c>
      <c r="F125" s="40">
        <v>0.6</v>
      </c>
      <c r="G125" s="74" t="s">
        <v>29</v>
      </c>
      <c r="H125" s="41">
        <f>ROUND(E125/F125,0)</f>
        <v>30</v>
      </c>
      <c r="I125" s="43">
        <f>52-21</f>
        <v>31</v>
      </c>
      <c r="J125" s="75">
        <f t="shared" si="4"/>
        <v>930</v>
      </c>
    </row>
    <row r="126" spans="1:10" s="37" customFormat="1" ht="13.5" customHeight="1">
      <c r="A126" s="133"/>
      <c r="B126" s="101"/>
      <c r="C126" s="102" t="s">
        <v>51</v>
      </c>
      <c r="D126" s="103"/>
      <c r="E126" s="44">
        <f>SUM(E119:E125)</f>
        <v>58</v>
      </c>
      <c r="F126" s="45"/>
      <c r="G126" s="98"/>
      <c r="H126" s="99"/>
      <c r="I126" s="42"/>
      <c r="J126" s="76">
        <f>SUM(J119:J125)</f>
        <v>3119</v>
      </c>
    </row>
    <row r="127" spans="1:10" s="37" customFormat="1" ht="15.75" customHeight="1">
      <c r="A127" s="133"/>
      <c r="B127" s="92" t="s">
        <v>52</v>
      </c>
      <c r="C127" s="46" t="s">
        <v>24</v>
      </c>
      <c r="D127" s="32" t="s">
        <v>25</v>
      </c>
      <c r="E127" s="47">
        <v>1</v>
      </c>
      <c r="F127" s="45"/>
      <c r="G127" s="74" t="s">
        <v>26</v>
      </c>
      <c r="H127" s="41">
        <f>E127</f>
        <v>1</v>
      </c>
      <c r="I127" s="43">
        <f>120-35</f>
        <v>85</v>
      </c>
      <c r="J127" s="75">
        <f>H127*I127</f>
        <v>85</v>
      </c>
    </row>
    <row r="128" spans="1:10" s="37" customFormat="1" ht="15.75" customHeight="1">
      <c r="A128" s="133"/>
      <c r="B128" s="92"/>
      <c r="C128" s="46" t="s">
        <v>39</v>
      </c>
      <c r="D128" s="32" t="s">
        <v>25</v>
      </c>
      <c r="E128" s="47">
        <v>0</v>
      </c>
      <c r="F128" s="45"/>
      <c r="G128" s="74" t="s">
        <v>26</v>
      </c>
      <c r="H128" s="41">
        <f>E128</f>
        <v>0</v>
      </c>
      <c r="I128" s="43">
        <f>130-35</f>
        <v>95</v>
      </c>
      <c r="J128" s="75">
        <f>H128*I128</f>
        <v>0</v>
      </c>
    </row>
    <row r="129" spans="1:10" s="37" customFormat="1" ht="15.75" customHeight="1">
      <c r="A129" s="133"/>
      <c r="B129" s="92"/>
      <c r="C129" s="46" t="s">
        <v>53</v>
      </c>
      <c r="D129" s="32" t="s">
        <v>25</v>
      </c>
      <c r="E129" s="47">
        <v>3</v>
      </c>
      <c r="F129" s="45"/>
      <c r="G129" s="74" t="s">
        <v>26</v>
      </c>
      <c r="H129" s="41">
        <f>E129</f>
        <v>3</v>
      </c>
      <c r="I129" s="43">
        <f>130-35</f>
        <v>95</v>
      </c>
      <c r="J129" s="75">
        <f>H129*I129</f>
        <v>285</v>
      </c>
    </row>
    <row r="130" spans="1:10" s="37" customFormat="1" ht="15.75" customHeight="1">
      <c r="A130" s="133"/>
      <c r="B130" s="92"/>
      <c r="C130" s="46" t="s">
        <v>43</v>
      </c>
      <c r="D130" s="32" t="s">
        <v>25</v>
      </c>
      <c r="E130" s="47">
        <v>0</v>
      </c>
      <c r="F130" s="45"/>
      <c r="G130" s="74" t="s">
        <v>26</v>
      </c>
      <c r="H130" s="41">
        <f>E130</f>
        <v>0</v>
      </c>
      <c r="I130" s="43">
        <f>120-35</f>
        <v>85</v>
      </c>
      <c r="J130" s="75">
        <f>H130*I130</f>
        <v>0</v>
      </c>
    </row>
    <row r="131" spans="1:10" s="37" customFormat="1" ht="15.75" customHeight="1">
      <c r="A131" s="133"/>
      <c r="B131" s="92"/>
      <c r="C131" s="46" t="s">
        <v>54</v>
      </c>
      <c r="D131" s="32" t="s">
        <v>25</v>
      </c>
      <c r="E131" s="47">
        <v>0</v>
      </c>
      <c r="F131" s="45"/>
      <c r="G131" s="74" t="s">
        <v>26</v>
      </c>
      <c r="H131" s="41">
        <f>E131</f>
        <v>0</v>
      </c>
      <c r="I131" s="43">
        <f>120-35</f>
        <v>85</v>
      </c>
      <c r="J131" s="75">
        <f>H131*I131</f>
        <v>0</v>
      </c>
    </row>
    <row r="132" spans="1:10" s="37" customFormat="1" ht="12.75" customHeight="1">
      <c r="A132" s="133"/>
      <c r="B132" s="92"/>
      <c r="C132" s="48"/>
      <c r="D132" s="49" t="s">
        <v>40</v>
      </c>
      <c r="E132" s="47">
        <f>SUM(E127:E131)</f>
        <v>4</v>
      </c>
      <c r="F132" s="45"/>
      <c r="G132" s="74"/>
      <c r="H132" s="51">
        <f>SUM(H127:H131)</f>
        <v>4</v>
      </c>
      <c r="I132" s="42"/>
      <c r="J132" s="77">
        <f>SUM(J127:J131)</f>
        <v>370</v>
      </c>
    </row>
    <row r="133" spans="1:10" s="37" customFormat="1" ht="15.75" customHeight="1">
      <c r="A133" s="133"/>
      <c r="B133" s="92"/>
      <c r="C133" s="46" t="s">
        <v>24</v>
      </c>
      <c r="D133" s="32" t="s">
        <v>27</v>
      </c>
      <c r="E133" s="47">
        <v>7</v>
      </c>
      <c r="F133" s="45"/>
      <c r="G133" s="74" t="s">
        <v>26</v>
      </c>
      <c r="H133" s="41">
        <f>E133</f>
        <v>7</v>
      </c>
      <c r="I133" s="43">
        <f>110-35</f>
        <v>75</v>
      </c>
      <c r="J133" s="75">
        <f>H133*I133</f>
        <v>525</v>
      </c>
    </row>
    <row r="134" spans="1:10" s="37" customFormat="1" ht="15.75" customHeight="1">
      <c r="A134" s="133"/>
      <c r="B134" s="92"/>
      <c r="C134" s="46" t="s">
        <v>39</v>
      </c>
      <c r="D134" s="32" t="s">
        <v>27</v>
      </c>
      <c r="E134" s="47">
        <v>1</v>
      </c>
      <c r="F134" s="45"/>
      <c r="G134" s="74" t="s">
        <v>26</v>
      </c>
      <c r="H134" s="41">
        <f>E134</f>
        <v>1</v>
      </c>
      <c r="I134" s="43">
        <f>120-35</f>
        <v>85</v>
      </c>
      <c r="J134" s="75">
        <f>H134*I134</f>
        <v>85</v>
      </c>
    </row>
    <row r="135" spans="1:10" s="37" customFormat="1" ht="15.75" customHeight="1">
      <c r="A135" s="133"/>
      <c r="B135" s="92"/>
      <c r="C135" s="46" t="s">
        <v>53</v>
      </c>
      <c r="D135" s="32" t="s">
        <v>27</v>
      </c>
      <c r="E135" s="47">
        <v>5</v>
      </c>
      <c r="F135" s="45"/>
      <c r="G135" s="74" t="s">
        <v>26</v>
      </c>
      <c r="H135" s="41">
        <f>E135</f>
        <v>5</v>
      </c>
      <c r="I135" s="43">
        <f>120-35</f>
        <v>85</v>
      </c>
      <c r="J135" s="75">
        <f>H135*I135</f>
        <v>425</v>
      </c>
    </row>
    <row r="136" spans="1:10" s="37" customFormat="1" ht="15.75" customHeight="1">
      <c r="A136" s="133"/>
      <c r="B136" s="92"/>
      <c r="C136" s="46" t="s">
        <v>43</v>
      </c>
      <c r="D136" s="32" t="s">
        <v>27</v>
      </c>
      <c r="E136" s="47"/>
      <c r="F136" s="45"/>
      <c r="G136" s="74" t="s">
        <v>26</v>
      </c>
      <c r="H136" s="41">
        <f>E136</f>
        <v>0</v>
      </c>
      <c r="I136" s="36">
        <f>117-35</f>
        <v>82</v>
      </c>
      <c r="J136" s="75">
        <f>H136*I136</f>
        <v>0</v>
      </c>
    </row>
    <row r="137" spans="1:10" s="37" customFormat="1" ht="15.75" customHeight="1">
      <c r="A137" s="133"/>
      <c r="B137" s="92"/>
      <c r="C137" s="46" t="s">
        <v>54</v>
      </c>
      <c r="D137" s="32" t="s">
        <v>27</v>
      </c>
      <c r="E137" s="47"/>
      <c r="F137" s="45"/>
      <c r="G137" s="74" t="s">
        <v>26</v>
      </c>
      <c r="H137" s="41">
        <f>E137</f>
        <v>0</v>
      </c>
      <c r="I137" s="36">
        <f>117-35</f>
        <v>82</v>
      </c>
      <c r="J137" s="75">
        <f>H137*I137</f>
        <v>0</v>
      </c>
    </row>
    <row r="138" spans="1:10" s="37" customFormat="1" ht="12.75" customHeight="1">
      <c r="A138" s="133"/>
      <c r="B138" s="92"/>
      <c r="C138" s="48"/>
      <c r="D138" s="49" t="s">
        <v>40</v>
      </c>
      <c r="E138" s="47">
        <f>SUM(E133:E137)</f>
        <v>13</v>
      </c>
      <c r="F138" s="45"/>
      <c r="G138" s="74"/>
      <c r="H138" s="51">
        <f>SUM(H133:H137)</f>
        <v>13</v>
      </c>
      <c r="I138" s="42"/>
      <c r="J138" s="77">
        <f>SUM(J133:J137)</f>
        <v>1035</v>
      </c>
    </row>
    <row r="139" spans="1:10" s="37" customFormat="1" ht="15.75" customHeight="1">
      <c r="A139" s="133"/>
      <c r="B139" s="92"/>
      <c r="C139" s="46" t="s">
        <v>24</v>
      </c>
      <c r="D139" s="38" t="s">
        <v>28</v>
      </c>
      <c r="E139" s="47">
        <v>4</v>
      </c>
      <c r="F139" s="40">
        <v>0.65</v>
      </c>
      <c r="G139" s="74" t="s">
        <v>29</v>
      </c>
      <c r="H139" s="41">
        <f>ROUND(E139/F139,0)</f>
        <v>6</v>
      </c>
      <c r="I139" s="42">
        <f>70-22.75</f>
        <v>47.25</v>
      </c>
      <c r="J139" s="75">
        <f>H139*I139</f>
        <v>283.5</v>
      </c>
    </row>
    <row r="140" spans="1:10" s="37" customFormat="1" ht="15.75" customHeight="1">
      <c r="A140" s="133"/>
      <c r="B140" s="92"/>
      <c r="C140" s="46" t="s">
        <v>39</v>
      </c>
      <c r="D140" s="38" t="s">
        <v>28</v>
      </c>
      <c r="E140" s="47">
        <v>1</v>
      </c>
      <c r="F140" s="40">
        <v>0.65</v>
      </c>
      <c r="G140" s="74" t="s">
        <v>29</v>
      </c>
      <c r="H140" s="41">
        <f>ROUND(E140/F140,0)</f>
        <v>2</v>
      </c>
      <c r="I140" s="42">
        <f>70-22.75</f>
        <v>47.25</v>
      </c>
      <c r="J140" s="75">
        <f>H140*I140</f>
        <v>94.5</v>
      </c>
    </row>
    <row r="141" spans="1:10" s="37" customFormat="1" ht="15.75" customHeight="1">
      <c r="A141" s="133"/>
      <c r="B141" s="92"/>
      <c r="C141" s="46" t="s">
        <v>53</v>
      </c>
      <c r="D141" s="38" t="s">
        <v>28</v>
      </c>
      <c r="E141" s="47">
        <v>2</v>
      </c>
      <c r="F141" s="40">
        <v>0.65</v>
      </c>
      <c r="G141" s="74" t="s">
        <v>29</v>
      </c>
      <c r="H141" s="41">
        <f>ROUND(E141/F141,0)</f>
        <v>3</v>
      </c>
      <c r="I141" s="42">
        <f>70-22.75</f>
        <v>47.25</v>
      </c>
      <c r="J141" s="75">
        <f>H141*I141</f>
        <v>141.75</v>
      </c>
    </row>
    <row r="142" spans="1:10" s="37" customFormat="1" ht="15.75" customHeight="1">
      <c r="A142" s="133"/>
      <c r="B142" s="92"/>
      <c r="C142" s="46" t="s">
        <v>43</v>
      </c>
      <c r="D142" s="38" t="s">
        <v>28</v>
      </c>
      <c r="E142" s="47">
        <v>0</v>
      </c>
      <c r="F142" s="40">
        <v>0.6</v>
      </c>
      <c r="G142" s="74" t="s">
        <v>29</v>
      </c>
      <c r="H142" s="41">
        <f>ROUND(E142/F142,0)</f>
        <v>0</v>
      </c>
      <c r="I142" s="43">
        <f>70-21</f>
        <v>49</v>
      </c>
      <c r="J142" s="75">
        <f>H142*I142</f>
        <v>0</v>
      </c>
    </row>
    <row r="143" spans="1:10" s="37" customFormat="1" ht="15.75" customHeight="1">
      <c r="A143" s="133"/>
      <c r="B143" s="92"/>
      <c r="C143" s="46" t="s">
        <v>54</v>
      </c>
      <c r="D143" s="38" t="s">
        <v>28</v>
      </c>
      <c r="E143" s="47">
        <v>0</v>
      </c>
      <c r="F143" s="40">
        <v>0.6</v>
      </c>
      <c r="G143" s="74" t="s">
        <v>29</v>
      </c>
      <c r="H143" s="41">
        <f>ROUND(E143/F143,0)</f>
        <v>0</v>
      </c>
      <c r="I143" s="43">
        <f>70-21</f>
        <v>49</v>
      </c>
      <c r="J143" s="75">
        <f>H143*I143</f>
        <v>0</v>
      </c>
    </row>
    <row r="144" spans="1:10" s="37" customFormat="1" ht="12.75" customHeight="1">
      <c r="A144" s="133"/>
      <c r="B144" s="92"/>
      <c r="C144" s="48"/>
      <c r="D144" s="49" t="s">
        <v>40</v>
      </c>
      <c r="E144" s="47">
        <f>SUM(E139:E143)</f>
        <v>7</v>
      </c>
      <c r="F144" s="40"/>
      <c r="G144" s="74"/>
      <c r="H144" s="51">
        <f>SUM(H139:H143)</f>
        <v>11</v>
      </c>
      <c r="I144" s="42"/>
      <c r="J144" s="77">
        <f>SUM(J139:J143)</f>
        <v>519.75</v>
      </c>
    </row>
    <row r="145" spans="1:10" s="37" customFormat="1" ht="15.75" customHeight="1">
      <c r="A145" s="133"/>
      <c r="B145" s="92"/>
      <c r="C145" s="46" t="s">
        <v>24</v>
      </c>
      <c r="D145" s="38" t="s">
        <v>30</v>
      </c>
      <c r="E145" s="47">
        <v>5</v>
      </c>
      <c r="F145" s="40">
        <v>0.65</v>
      </c>
      <c r="G145" s="74" t="s">
        <v>29</v>
      </c>
      <c r="H145" s="41">
        <f>ROUND(E145/F145,0)</f>
        <v>8</v>
      </c>
      <c r="I145" s="42">
        <f>52-22.75</f>
        <v>29.25</v>
      </c>
      <c r="J145" s="75">
        <f>H145*I145</f>
        <v>234</v>
      </c>
    </row>
    <row r="146" spans="1:10" s="37" customFormat="1" ht="15.75" customHeight="1">
      <c r="A146" s="133"/>
      <c r="B146" s="92"/>
      <c r="C146" s="46" t="s">
        <v>39</v>
      </c>
      <c r="D146" s="38" t="s">
        <v>30</v>
      </c>
      <c r="E146" s="47">
        <v>2</v>
      </c>
      <c r="F146" s="40">
        <v>0.65</v>
      </c>
      <c r="G146" s="74" t="s">
        <v>29</v>
      </c>
      <c r="H146" s="41">
        <f>ROUND(E146/F146,0)</f>
        <v>3</v>
      </c>
      <c r="I146" s="42">
        <f>52-22.75</f>
        <v>29.25</v>
      </c>
      <c r="J146" s="75">
        <f>H146*I146</f>
        <v>87.75</v>
      </c>
    </row>
    <row r="147" spans="1:10" s="37" customFormat="1" ht="15.75" customHeight="1">
      <c r="A147" s="133"/>
      <c r="B147" s="92"/>
      <c r="C147" s="46" t="s">
        <v>53</v>
      </c>
      <c r="D147" s="38" t="s">
        <v>30</v>
      </c>
      <c r="E147" s="47">
        <v>1</v>
      </c>
      <c r="F147" s="40">
        <v>0.65</v>
      </c>
      <c r="G147" s="74" t="s">
        <v>29</v>
      </c>
      <c r="H147" s="41">
        <f>ROUND(E147/F147,0)</f>
        <v>2</v>
      </c>
      <c r="I147" s="42">
        <f>52-22.75</f>
        <v>29.25</v>
      </c>
      <c r="J147" s="75">
        <f>H147*I147</f>
        <v>58.5</v>
      </c>
    </row>
    <row r="148" spans="1:10" s="37" customFormat="1" ht="15.75" customHeight="1">
      <c r="A148" s="133"/>
      <c r="B148" s="92"/>
      <c r="C148" s="46" t="s">
        <v>43</v>
      </c>
      <c r="D148" s="38" t="s">
        <v>30</v>
      </c>
      <c r="E148" s="47">
        <v>0</v>
      </c>
      <c r="F148" s="40">
        <v>0.6</v>
      </c>
      <c r="G148" s="74" t="s">
        <v>29</v>
      </c>
      <c r="H148" s="41">
        <f>ROUND(E148/F148,0)</f>
        <v>0</v>
      </c>
      <c r="I148" s="43">
        <f>65-21</f>
        <v>44</v>
      </c>
      <c r="J148" s="75">
        <f>H148*I148</f>
        <v>0</v>
      </c>
    </row>
    <row r="149" spans="1:10" s="37" customFormat="1" ht="15.75" customHeight="1">
      <c r="A149" s="133"/>
      <c r="B149" s="92"/>
      <c r="C149" s="46" t="s">
        <v>54</v>
      </c>
      <c r="D149" s="38" t="s">
        <v>30</v>
      </c>
      <c r="E149" s="47">
        <v>0</v>
      </c>
      <c r="F149" s="40">
        <v>0.6</v>
      </c>
      <c r="G149" s="74" t="s">
        <v>29</v>
      </c>
      <c r="H149" s="41">
        <f>ROUND(E149/F149,0)</f>
        <v>0</v>
      </c>
      <c r="I149" s="43">
        <f>65-21</f>
        <v>44</v>
      </c>
      <c r="J149" s="75">
        <f>H149*I149</f>
        <v>0</v>
      </c>
    </row>
    <row r="150" spans="1:10" s="37" customFormat="1" ht="12.75" customHeight="1">
      <c r="A150" s="133"/>
      <c r="B150" s="92"/>
      <c r="C150" s="48"/>
      <c r="D150" s="49" t="s">
        <v>40</v>
      </c>
      <c r="E150" s="47">
        <f>SUM(E145:E149)</f>
        <v>8</v>
      </c>
      <c r="F150" s="40"/>
      <c r="G150" s="74"/>
      <c r="H150" s="51">
        <f>SUM(H145:H149)</f>
        <v>13</v>
      </c>
      <c r="I150" s="42"/>
      <c r="J150" s="77">
        <f>SUM(J145:J149)</f>
        <v>380.25</v>
      </c>
    </row>
    <row r="151" spans="1:10" s="37" customFormat="1" ht="15.75" customHeight="1">
      <c r="A151" s="133"/>
      <c r="B151" s="92"/>
      <c r="C151" s="46" t="s">
        <v>24</v>
      </c>
      <c r="D151" s="38" t="s">
        <v>31</v>
      </c>
      <c r="E151" s="47"/>
      <c r="F151" s="40">
        <v>0.65</v>
      </c>
      <c r="G151" s="74" t="s">
        <v>29</v>
      </c>
      <c r="H151" s="41">
        <f>ROUND(E151/F151,0)</f>
        <v>0</v>
      </c>
      <c r="I151" s="42">
        <f>52-22.75</f>
        <v>29.25</v>
      </c>
      <c r="J151" s="75">
        <f>H151*I151</f>
        <v>0</v>
      </c>
    </row>
    <row r="152" spans="1:10" s="37" customFormat="1" ht="15.75" customHeight="1">
      <c r="A152" s="133"/>
      <c r="B152" s="92"/>
      <c r="C152" s="46" t="s">
        <v>39</v>
      </c>
      <c r="D152" s="38" t="s">
        <v>31</v>
      </c>
      <c r="E152" s="47"/>
      <c r="F152" s="40">
        <v>0.65</v>
      </c>
      <c r="G152" s="74" t="s">
        <v>29</v>
      </c>
      <c r="H152" s="41">
        <f>ROUND(E152/F152,0)</f>
        <v>0</v>
      </c>
      <c r="I152" s="42">
        <f>52-22.75</f>
        <v>29.25</v>
      </c>
      <c r="J152" s="75">
        <f>H152*I152</f>
        <v>0</v>
      </c>
    </row>
    <row r="153" spans="1:10" s="37" customFormat="1" ht="15.75" customHeight="1">
      <c r="A153" s="133"/>
      <c r="B153" s="92"/>
      <c r="C153" s="46" t="s">
        <v>53</v>
      </c>
      <c r="D153" s="38" t="s">
        <v>31</v>
      </c>
      <c r="E153" s="47"/>
      <c r="F153" s="40">
        <v>0.65</v>
      </c>
      <c r="G153" s="74" t="s">
        <v>29</v>
      </c>
      <c r="H153" s="41">
        <f>ROUND(E153/F153,0)</f>
        <v>0</v>
      </c>
      <c r="I153" s="42">
        <f>52-22.75</f>
        <v>29.25</v>
      </c>
      <c r="J153" s="75">
        <f>H153*I153</f>
        <v>0</v>
      </c>
    </row>
    <row r="154" spans="1:10" s="37" customFormat="1" ht="15.75" customHeight="1">
      <c r="A154" s="133"/>
      <c r="B154" s="92"/>
      <c r="C154" s="46" t="s">
        <v>43</v>
      </c>
      <c r="D154" s="38" t="s">
        <v>31</v>
      </c>
      <c r="E154" s="47"/>
      <c r="F154" s="40">
        <v>0.6</v>
      </c>
      <c r="G154" s="74" t="s">
        <v>29</v>
      </c>
      <c r="H154" s="41">
        <f>ROUND(E154/F154,0)</f>
        <v>0</v>
      </c>
      <c r="I154" s="43">
        <f>65-21</f>
        <v>44</v>
      </c>
      <c r="J154" s="75">
        <f>H154*I154</f>
        <v>0</v>
      </c>
    </row>
    <row r="155" spans="1:10" s="37" customFormat="1" ht="15.75" customHeight="1">
      <c r="A155" s="133"/>
      <c r="B155" s="92"/>
      <c r="C155" s="46" t="s">
        <v>54</v>
      </c>
      <c r="D155" s="38" t="s">
        <v>31</v>
      </c>
      <c r="E155" s="47"/>
      <c r="F155" s="40">
        <v>0.6</v>
      </c>
      <c r="G155" s="74" t="s">
        <v>29</v>
      </c>
      <c r="H155" s="41">
        <f>ROUND(E155/F155,0)</f>
        <v>0</v>
      </c>
      <c r="I155" s="43">
        <f>65-21</f>
        <v>44</v>
      </c>
      <c r="J155" s="75">
        <f>H155*I155</f>
        <v>0</v>
      </c>
    </row>
    <row r="156" spans="1:10" s="37" customFormat="1" ht="12.75" customHeight="1">
      <c r="A156" s="133"/>
      <c r="B156" s="92"/>
      <c r="C156" s="48"/>
      <c r="D156" s="49" t="s">
        <v>40</v>
      </c>
      <c r="E156" s="47">
        <f>SUM(E151:E155)</f>
        <v>0</v>
      </c>
      <c r="F156" s="40"/>
      <c r="G156" s="74"/>
      <c r="H156" s="51">
        <f>SUM(H151:H155)</f>
        <v>0</v>
      </c>
      <c r="I156" s="42"/>
      <c r="J156" s="77">
        <f>SUM(J151:J155)</f>
        <v>0</v>
      </c>
    </row>
    <row r="157" spans="1:10" s="37" customFormat="1" ht="15.75" customHeight="1">
      <c r="A157" s="133"/>
      <c r="B157" s="92"/>
      <c r="C157" s="46" t="s">
        <v>24</v>
      </c>
      <c r="D157" s="38" t="s">
        <v>32</v>
      </c>
      <c r="E157" s="47">
        <v>63</v>
      </c>
      <c r="F157" s="40">
        <v>0.65</v>
      </c>
      <c r="G157" s="74" t="s">
        <v>29</v>
      </c>
      <c r="H157" s="41">
        <f>ROUND(E157/F157,0)</f>
        <v>97</v>
      </c>
      <c r="I157" s="42">
        <f>52-22.75</f>
        <v>29.25</v>
      </c>
      <c r="J157" s="75">
        <f>H157*I157</f>
        <v>2837.25</v>
      </c>
    </row>
    <row r="158" spans="1:10" s="37" customFormat="1" ht="15.75" customHeight="1">
      <c r="A158" s="133"/>
      <c r="B158" s="92"/>
      <c r="C158" s="46" t="s">
        <v>39</v>
      </c>
      <c r="D158" s="38" t="s">
        <v>32</v>
      </c>
      <c r="E158" s="47">
        <v>23</v>
      </c>
      <c r="F158" s="40">
        <v>0.65</v>
      </c>
      <c r="G158" s="74" t="s">
        <v>29</v>
      </c>
      <c r="H158" s="41">
        <f>ROUND(E158/F158,0)</f>
        <v>35</v>
      </c>
      <c r="I158" s="42">
        <f>52-22.75</f>
        <v>29.25</v>
      </c>
      <c r="J158" s="75">
        <f>H158*I158</f>
        <v>1023.75</v>
      </c>
    </row>
    <row r="159" spans="1:10" s="37" customFormat="1" ht="15.75" customHeight="1">
      <c r="A159" s="133"/>
      <c r="B159" s="92"/>
      <c r="C159" s="46" t="s">
        <v>53</v>
      </c>
      <c r="D159" s="38" t="s">
        <v>32</v>
      </c>
      <c r="E159" s="47">
        <v>20</v>
      </c>
      <c r="F159" s="40">
        <v>0.65</v>
      </c>
      <c r="G159" s="74" t="s">
        <v>29</v>
      </c>
      <c r="H159" s="41">
        <f>ROUND(E159/F159,0)</f>
        <v>31</v>
      </c>
      <c r="I159" s="42">
        <f>52-22.75</f>
        <v>29.25</v>
      </c>
      <c r="J159" s="75">
        <f>H159*I159</f>
        <v>906.75</v>
      </c>
    </row>
    <row r="160" spans="1:10" s="37" customFormat="1" ht="15.75" customHeight="1">
      <c r="A160" s="133"/>
      <c r="B160" s="92"/>
      <c r="C160" s="46" t="s">
        <v>43</v>
      </c>
      <c r="D160" s="38" t="s">
        <v>32</v>
      </c>
      <c r="E160" s="47">
        <v>21</v>
      </c>
      <c r="F160" s="40">
        <v>0.6</v>
      </c>
      <c r="G160" s="74" t="s">
        <v>29</v>
      </c>
      <c r="H160" s="41">
        <f>ROUND(E160/F160,0)</f>
        <v>35</v>
      </c>
      <c r="I160" s="43">
        <f>65-21</f>
        <v>44</v>
      </c>
      <c r="J160" s="75">
        <f>H160*I160</f>
        <v>1540</v>
      </c>
    </row>
    <row r="161" spans="1:10" s="37" customFormat="1" ht="15.75" customHeight="1">
      <c r="A161" s="133"/>
      <c r="B161" s="92"/>
      <c r="C161" s="46" t="s">
        <v>54</v>
      </c>
      <c r="D161" s="38" t="s">
        <v>32</v>
      </c>
      <c r="E161" s="47">
        <v>10</v>
      </c>
      <c r="F161" s="40">
        <v>0.6</v>
      </c>
      <c r="G161" s="74" t="s">
        <v>29</v>
      </c>
      <c r="H161" s="41">
        <f>ROUND(E161/F161,0)</f>
        <v>17</v>
      </c>
      <c r="I161" s="43">
        <f>65-21</f>
        <v>44</v>
      </c>
      <c r="J161" s="75">
        <f>H161*I161</f>
        <v>748</v>
      </c>
    </row>
    <row r="162" spans="1:10" s="37" customFormat="1" ht="12.75" customHeight="1">
      <c r="A162" s="133"/>
      <c r="B162" s="92"/>
      <c r="C162" s="48"/>
      <c r="D162" s="49" t="s">
        <v>40</v>
      </c>
      <c r="E162" s="47">
        <f>SUM(E157:E161)</f>
        <v>137</v>
      </c>
      <c r="F162" s="40"/>
      <c r="G162" s="74"/>
      <c r="H162" s="51">
        <f>SUM(H157:H161)</f>
        <v>215</v>
      </c>
      <c r="I162" s="42"/>
      <c r="J162" s="77">
        <f>SUM(J157:J161)</f>
        <v>7055.75</v>
      </c>
    </row>
    <row r="163" spans="1:10" s="37" customFormat="1" ht="15.75" customHeight="1">
      <c r="A163" s="133"/>
      <c r="B163" s="92"/>
      <c r="C163" s="46" t="s">
        <v>24</v>
      </c>
      <c r="D163" s="38" t="s">
        <v>33</v>
      </c>
      <c r="E163" s="47">
        <v>64</v>
      </c>
      <c r="F163" s="40">
        <v>0.6</v>
      </c>
      <c r="G163" s="74" t="s">
        <v>29</v>
      </c>
      <c r="H163" s="41">
        <f>ROUND(E163/F163,0)</f>
        <v>107</v>
      </c>
      <c r="I163" s="43">
        <f>52-21</f>
        <v>31</v>
      </c>
      <c r="J163" s="75">
        <f>H163*I163</f>
        <v>3317</v>
      </c>
    </row>
    <row r="164" spans="1:10" s="37" customFormat="1" ht="15.75" customHeight="1">
      <c r="A164" s="133"/>
      <c r="B164" s="92"/>
      <c r="C164" s="46" t="s">
        <v>39</v>
      </c>
      <c r="D164" s="38" t="s">
        <v>33</v>
      </c>
      <c r="E164" s="47">
        <v>24</v>
      </c>
      <c r="F164" s="40">
        <v>0.6</v>
      </c>
      <c r="G164" s="74" t="s">
        <v>29</v>
      </c>
      <c r="H164" s="41">
        <f>ROUND(E164/F164,0)</f>
        <v>40</v>
      </c>
      <c r="I164" s="43">
        <f>52-21</f>
        <v>31</v>
      </c>
      <c r="J164" s="75">
        <f>H164*I164</f>
        <v>1240</v>
      </c>
    </row>
    <row r="165" spans="1:10" s="37" customFormat="1" ht="15.75" customHeight="1">
      <c r="A165" s="133"/>
      <c r="B165" s="92"/>
      <c r="C165" s="46" t="s">
        <v>53</v>
      </c>
      <c r="D165" s="38" t="s">
        <v>33</v>
      </c>
      <c r="E165" s="47">
        <v>20</v>
      </c>
      <c r="F165" s="40">
        <v>0.6</v>
      </c>
      <c r="G165" s="74" t="s">
        <v>29</v>
      </c>
      <c r="H165" s="41">
        <f>ROUND(E165/F165,0)</f>
        <v>33</v>
      </c>
      <c r="I165" s="43">
        <f>52-21</f>
        <v>31</v>
      </c>
      <c r="J165" s="75">
        <f>H165*I165</f>
        <v>1023</v>
      </c>
    </row>
    <row r="166" spans="1:10" s="37" customFormat="1" ht="15.75" customHeight="1">
      <c r="A166" s="133"/>
      <c r="B166" s="92"/>
      <c r="C166" s="46" t="s">
        <v>43</v>
      </c>
      <c r="D166" s="38" t="s">
        <v>33</v>
      </c>
      <c r="E166" s="47">
        <v>22</v>
      </c>
      <c r="F166" s="40">
        <v>0.55</v>
      </c>
      <c r="G166" s="74" t="s">
        <v>29</v>
      </c>
      <c r="H166" s="41">
        <f>ROUND(E166/F166,0)</f>
        <v>40</v>
      </c>
      <c r="I166" s="43">
        <f>65-19.25</f>
        <v>45.75</v>
      </c>
      <c r="J166" s="75">
        <f>H166*I166</f>
        <v>1830</v>
      </c>
    </row>
    <row r="167" spans="1:10" s="37" customFormat="1" ht="15.75" customHeight="1">
      <c r="A167" s="133"/>
      <c r="B167" s="92"/>
      <c r="C167" s="46" t="s">
        <v>54</v>
      </c>
      <c r="D167" s="38" t="s">
        <v>33</v>
      </c>
      <c r="E167" s="47">
        <v>11</v>
      </c>
      <c r="F167" s="40">
        <v>0.55</v>
      </c>
      <c r="G167" s="74" t="s">
        <v>29</v>
      </c>
      <c r="H167" s="41">
        <f>ROUND(E167/F167,0)</f>
        <v>20</v>
      </c>
      <c r="I167" s="43">
        <f>65-19.25</f>
        <v>45.75</v>
      </c>
      <c r="J167" s="75">
        <f>H167*I167</f>
        <v>915</v>
      </c>
    </row>
    <row r="168" spans="1:10" s="37" customFormat="1" ht="12.75" customHeight="1">
      <c r="A168" s="133"/>
      <c r="B168" s="92"/>
      <c r="C168" s="48"/>
      <c r="D168" s="49" t="s">
        <v>40</v>
      </c>
      <c r="E168" s="47">
        <f>SUM(E163:E167)</f>
        <v>141</v>
      </c>
      <c r="F168" s="45"/>
      <c r="G168" s="74"/>
      <c r="H168" s="51">
        <f>SUM(H163:H167)</f>
        <v>240</v>
      </c>
      <c r="I168" s="42"/>
      <c r="J168" s="77">
        <f>SUM(J163:J167)</f>
        <v>8325</v>
      </c>
    </row>
    <row r="169" spans="1:10" s="37" customFormat="1" ht="13.5" customHeight="1">
      <c r="A169" s="133"/>
      <c r="B169" s="92"/>
      <c r="C169" s="102" t="s">
        <v>55</v>
      </c>
      <c r="D169" s="103"/>
      <c r="E169" s="53">
        <f>SUM(E168,E150,E132,E144,E162,E156,E138)</f>
        <v>310</v>
      </c>
      <c r="F169" s="45"/>
      <c r="G169" s="96"/>
      <c r="H169" s="97"/>
      <c r="I169" s="42"/>
      <c r="J169" s="78">
        <f>SUM(J168,J150,J132,J144,J162,J156,J138)</f>
        <v>17685.75</v>
      </c>
    </row>
    <row r="170" spans="1:10" s="37" customFormat="1" ht="15.75" customHeight="1">
      <c r="A170" s="133"/>
      <c r="B170" s="92" t="s">
        <v>56</v>
      </c>
      <c r="C170" s="46" t="s">
        <v>39</v>
      </c>
      <c r="D170" s="32" t="s">
        <v>25</v>
      </c>
      <c r="E170" s="47">
        <v>1</v>
      </c>
      <c r="F170" s="45"/>
      <c r="G170" s="74" t="s">
        <v>26</v>
      </c>
      <c r="H170" s="41">
        <f>E170</f>
        <v>1</v>
      </c>
      <c r="I170" s="43">
        <f>130-35</f>
        <v>95</v>
      </c>
      <c r="J170" s="75">
        <f>H170*I170</f>
        <v>95</v>
      </c>
    </row>
    <row r="171" spans="1:10" s="37" customFormat="1" ht="15.75" customHeight="1">
      <c r="A171" s="133"/>
      <c r="B171" s="92"/>
      <c r="C171" s="46" t="s">
        <v>57</v>
      </c>
      <c r="D171" s="32" t="s">
        <v>25</v>
      </c>
      <c r="E171" s="47">
        <v>0</v>
      </c>
      <c r="F171" s="45"/>
      <c r="G171" s="74" t="s">
        <v>26</v>
      </c>
      <c r="H171" s="41">
        <f>E171</f>
        <v>0</v>
      </c>
      <c r="I171" s="43">
        <f>130-35</f>
        <v>95</v>
      </c>
      <c r="J171" s="75">
        <f>H171*I171</f>
        <v>0</v>
      </c>
    </row>
    <row r="172" spans="1:10" s="37" customFormat="1" ht="12.75" customHeight="1">
      <c r="A172" s="133"/>
      <c r="B172" s="92"/>
      <c r="C172" s="48"/>
      <c r="D172" s="49" t="s">
        <v>40</v>
      </c>
      <c r="E172" s="47">
        <f>SUM(E170:E171)</f>
        <v>1</v>
      </c>
      <c r="F172" s="50"/>
      <c r="G172" s="74"/>
      <c r="H172" s="51">
        <f>SUM(H170:H171)</f>
        <v>1</v>
      </c>
      <c r="I172" s="42"/>
      <c r="J172" s="77">
        <f>SUM(J170:J171)</f>
        <v>95</v>
      </c>
    </row>
    <row r="173" spans="1:10" s="37" customFormat="1" ht="15.75" customHeight="1">
      <c r="A173" s="133"/>
      <c r="B173" s="92"/>
      <c r="C173" s="46" t="s">
        <v>39</v>
      </c>
      <c r="D173" s="32" t="s">
        <v>27</v>
      </c>
      <c r="E173" s="47">
        <v>19</v>
      </c>
      <c r="F173" s="45"/>
      <c r="G173" s="74" t="s">
        <v>26</v>
      </c>
      <c r="H173" s="41">
        <f>E173</f>
        <v>19</v>
      </c>
      <c r="I173" s="36">
        <f>120-35</f>
        <v>85</v>
      </c>
      <c r="J173" s="75">
        <f>H173*I173</f>
        <v>1615</v>
      </c>
    </row>
    <row r="174" spans="1:10" s="37" customFormat="1" ht="15.75" customHeight="1">
      <c r="A174" s="133"/>
      <c r="B174" s="92"/>
      <c r="C174" s="46" t="s">
        <v>57</v>
      </c>
      <c r="D174" s="32" t="s">
        <v>27</v>
      </c>
      <c r="E174" s="47">
        <v>2</v>
      </c>
      <c r="F174" s="45"/>
      <c r="G174" s="74" t="s">
        <v>26</v>
      </c>
      <c r="H174" s="41">
        <f>E174</f>
        <v>2</v>
      </c>
      <c r="I174" s="36">
        <f>120-35</f>
        <v>85</v>
      </c>
      <c r="J174" s="75">
        <f>H174*I174</f>
        <v>170</v>
      </c>
    </row>
    <row r="175" spans="1:10" s="37" customFormat="1" ht="12.75" customHeight="1">
      <c r="A175" s="133"/>
      <c r="B175" s="92"/>
      <c r="C175" s="48"/>
      <c r="D175" s="49" t="s">
        <v>40</v>
      </c>
      <c r="E175" s="47">
        <f>SUM(E173:E174)</f>
        <v>21</v>
      </c>
      <c r="F175" s="50"/>
      <c r="G175" s="74"/>
      <c r="H175" s="51">
        <f>SUM(H173:H174)</f>
        <v>21</v>
      </c>
      <c r="I175" s="42"/>
      <c r="J175" s="77">
        <f>SUM(J173:J174)</f>
        <v>1785</v>
      </c>
    </row>
    <row r="176" spans="1:10" s="37" customFormat="1" ht="15.75" customHeight="1">
      <c r="A176" s="133"/>
      <c r="B176" s="92"/>
      <c r="C176" s="46" t="s">
        <v>39</v>
      </c>
      <c r="D176" s="38" t="s">
        <v>28</v>
      </c>
      <c r="E176" s="47">
        <v>10</v>
      </c>
      <c r="F176" s="40">
        <v>0.65</v>
      </c>
      <c r="G176" s="74" t="s">
        <v>29</v>
      </c>
      <c r="H176" s="41">
        <f>ROUND(E176/F176,0)</f>
        <v>15</v>
      </c>
      <c r="I176" s="42">
        <f>70-22.75</f>
        <v>47.25</v>
      </c>
      <c r="J176" s="75">
        <f>H176*I176</f>
        <v>708.75</v>
      </c>
    </row>
    <row r="177" spans="1:10" s="37" customFormat="1" ht="15.75" customHeight="1">
      <c r="A177" s="133"/>
      <c r="B177" s="92"/>
      <c r="C177" s="46" t="s">
        <v>57</v>
      </c>
      <c r="D177" s="38" t="s">
        <v>28</v>
      </c>
      <c r="E177" s="47">
        <v>2</v>
      </c>
      <c r="F177" s="40">
        <v>0.65</v>
      </c>
      <c r="G177" s="74" t="s">
        <v>29</v>
      </c>
      <c r="H177" s="41">
        <f>ROUND(E177/F177,0)</f>
        <v>3</v>
      </c>
      <c r="I177" s="42">
        <f>70-22.75</f>
        <v>47.25</v>
      </c>
      <c r="J177" s="75">
        <f>H177*I177</f>
        <v>141.75</v>
      </c>
    </row>
    <row r="178" spans="1:10" s="37" customFormat="1" ht="12.75" customHeight="1">
      <c r="A178" s="133"/>
      <c r="B178" s="92"/>
      <c r="C178" s="48"/>
      <c r="D178" s="49" t="s">
        <v>40</v>
      </c>
      <c r="E178" s="47">
        <f>SUM(E176:E177)</f>
        <v>12</v>
      </c>
      <c r="F178" s="50"/>
      <c r="G178" s="74"/>
      <c r="H178" s="51">
        <f>SUM(H176:H177)</f>
        <v>18</v>
      </c>
      <c r="I178" s="42"/>
      <c r="J178" s="77">
        <f>SUM(J176:J177)</f>
        <v>850.5</v>
      </c>
    </row>
    <row r="179" spans="1:10" s="37" customFormat="1" ht="15.75" customHeight="1">
      <c r="A179" s="133"/>
      <c r="B179" s="92"/>
      <c r="C179" s="46" t="s">
        <v>39</v>
      </c>
      <c r="D179" s="38" t="s">
        <v>30</v>
      </c>
      <c r="E179" s="47">
        <v>7</v>
      </c>
      <c r="F179" s="40">
        <v>0.65</v>
      </c>
      <c r="G179" s="74" t="s">
        <v>29</v>
      </c>
      <c r="H179" s="41">
        <f>ROUND(E179/F179,0)</f>
        <v>11</v>
      </c>
      <c r="I179" s="42">
        <f>52-22.75</f>
        <v>29.25</v>
      </c>
      <c r="J179" s="75">
        <f>H179*I179</f>
        <v>321.75</v>
      </c>
    </row>
    <row r="180" spans="1:10" s="37" customFormat="1" ht="15.75" customHeight="1">
      <c r="A180" s="133"/>
      <c r="B180" s="92"/>
      <c r="C180" s="46" t="s">
        <v>57</v>
      </c>
      <c r="D180" s="38" t="s">
        <v>30</v>
      </c>
      <c r="E180" s="47">
        <v>2</v>
      </c>
      <c r="F180" s="40">
        <v>0.65</v>
      </c>
      <c r="G180" s="74" t="s">
        <v>29</v>
      </c>
      <c r="H180" s="41">
        <f>ROUND(E180/F180,0)</f>
        <v>3</v>
      </c>
      <c r="I180" s="42">
        <f>52-22.75</f>
        <v>29.25</v>
      </c>
      <c r="J180" s="75">
        <f>H180*I180</f>
        <v>87.75</v>
      </c>
    </row>
    <row r="181" spans="1:10" s="37" customFormat="1" ht="12.75" customHeight="1">
      <c r="A181" s="133"/>
      <c r="B181" s="92"/>
      <c r="C181" s="48"/>
      <c r="D181" s="49" t="s">
        <v>40</v>
      </c>
      <c r="E181" s="47">
        <f>SUM(E179:E180)</f>
        <v>9</v>
      </c>
      <c r="F181" s="50"/>
      <c r="G181" s="74"/>
      <c r="H181" s="52">
        <f>SUM(H179:H180)</f>
        <v>14</v>
      </c>
      <c r="I181" s="42"/>
      <c r="J181" s="77">
        <f>SUM(J179:J180)</f>
        <v>409.5</v>
      </c>
    </row>
    <row r="182" spans="1:10" s="37" customFormat="1" ht="15.75" customHeight="1">
      <c r="A182" s="133"/>
      <c r="B182" s="92"/>
      <c r="C182" s="46" t="s">
        <v>39</v>
      </c>
      <c r="D182" s="38" t="s">
        <v>31</v>
      </c>
      <c r="E182" s="47"/>
      <c r="F182" s="40">
        <v>0.65</v>
      </c>
      <c r="G182" s="74" t="s">
        <v>29</v>
      </c>
      <c r="H182" s="41">
        <f>ROUND(E182/F182,0)</f>
        <v>0</v>
      </c>
      <c r="I182" s="42">
        <f>52-22.75</f>
        <v>29.25</v>
      </c>
      <c r="J182" s="75">
        <f>H182*I182</f>
        <v>0</v>
      </c>
    </row>
    <row r="183" spans="1:10" s="37" customFormat="1" ht="15.75" customHeight="1">
      <c r="A183" s="133"/>
      <c r="B183" s="92"/>
      <c r="C183" s="46" t="s">
        <v>57</v>
      </c>
      <c r="D183" s="38" t="s">
        <v>31</v>
      </c>
      <c r="E183" s="47"/>
      <c r="F183" s="40">
        <v>0.65</v>
      </c>
      <c r="G183" s="74" t="s">
        <v>29</v>
      </c>
      <c r="H183" s="41">
        <f>ROUND(E183/F183,0)</f>
        <v>0</v>
      </c>
      <c r="I183" s="42">
        <f>52-22.75</f>
        <v>29.25</v>
      </c>
      <c r="J183" s="75">
        <f>H183*I183</f>
        <v>0</v>
      </c>
    </row>
    <row r="184" spans="1:10" s="37" customFormat="1" ht="12.75" customHeight="1">
      <c r="A184" s="133"/>
      <c r="B184" s="92"/>
      <c r="C184" s="48"/>
      <c r="D184" s="49" t="s">
        <v>40</v>
      </c>
      <c r="E184" s="47">
        <f>SUM(E182:E183)</f>
        <v>0</v>
      </c>
      <c r="F184" s="50"/>
      <c r="G184" s="74"/>
      <c r="H184" s="52">
        <f>SUM(H182:H183)</f>
        <v>0</v>
      </c>
      <c r="I184" s="42"/>
      <c r="J184" s="77">
        <f>SUM(J182:J183)</f>
        <v>0</v>
      </c>
    </row>
    <row r="185" spans="1:10" s="37" customFormat="1" ht="15.75" customHeight="1">
      <c r="A185" s="133"/>
      <c r="B185" s="92"/>
      <c r="C185" s="46" t="s">
        <v>39</v>
      </c>
      <c r="D185" s="38" t="s">
        <v>32</v>
      </c>
      <c r="E185" s="47">
        <v>1</v>
      </c>
      <c r="F185" s="40">
        <v>0.65</v>
      </c>
      <c r="G185" s="74" t="s">
        <v>29</v>
      </c>
      <c r="H185" s="41">
        <f>ROUND(E185/F185,0)</f>
        <v>2</v>
      </c>
      <c r="I185" s="42">
        <f>52-22.75</f>
        <v>29.25</v>
      </c>
      <c r="J185" s="75">
        <f>H185*I185</f>
        <v>58.5</v>
      </c>
    </row>
    <row r="186" spans="1:10" s="37" customFormat="1" ht="15.75" customHeight="1">
      <c r="A186" s="133"/>
      <c r="B186" s="92"/>
      <c r="C186" s="46" t="s">
        <v>57</v>
      </c>
      <c r="D186" s="38" t="s">
        <v>32</v>
      </c>
      <c r="E186" s="47">
        <v>0</v>
      </c>
      <c r="F186" s="40">
        <v>0.65</v>
      </c>
      <c r="G186" s="74" t="s">
        <v>29</v>
      </c>
      <c r="H186" s="41">
        <f>ROUND(E186/F186,0)</f>
        <v>0</v>
      </c>
      <c r="I186" s="42">
        <f>52-22.75</f>
        <v>29.25</v>
      </c>
      <c r="J186" s="75">
        <f>H186*I186</f>
        <v>0</v>
      </c>
    </row>
    <row r="187" spans="1:10" s="37" customFormat="1" ht="12.75" customHeight="1">
      <c r="A187" s="133"/>
      <c r="B187" s="92"/>
      <c r="C187" s="48"/>
      <c r="D187" s="49" t="s">
        <v>40</v>
      </c>
      <c r="E187" s="47">
        <f>SUM(E185:E186)</f>
        <v>1</v>
      </c>
      <c r="F187" s="50"/>
      <c r="G187" s="74"/>
      <c r="H187" s="52">
        <f>SUM(H185:H186)</f>
        <v>2</v>
      </c>
      <c r="I187" s="42"/>
      <c r="J187" s="77">
        <f>SUM(J185:J186)</f>
        <v>58.5</v>
      </c>
    </row>
    <row r="188" spans="1:10" s="37" customFormat="1" ht="15.75" customHeight="1">
      <c r="A188" s="133"/>
      <c r="B188" s="92"/>
      <c r="C188" s="46" t="s">
        <v>39</v>
      </c>
      <c r="D188" s="38" t="s">
        <v>33</v>
      </c>
      <c r="E188" s="47">
        <v>0</v>
      </c>
      <c r="F188" s="40">
        <v>0.6</v>
      </c>
      <c r="G188" s="74" t="s">
        <v>29</v>
      </c>
      <c r="H188" s="41">
        <f>ROUND(E188/F188,0)</f>
        <v>0</v>
      </c>
      <c r="I188" s="43">
        <f>52-21</f>
        <v>31</v>
      </c>
      <c r="J188" s="75">
        <f>H188*I188</f>
        <v>0</v>
      </c>
    </row>
    <row r="189" spans="1:10" s="37" customFormat="1" ht="15.75" customHeight="1">
      <c r="A189" s="133"/>
      <c r="B189" s="92"/>
      <c r="C189" s="46" t="s">
        <v>57</v>
      </c>
      <c r="D189" s="38" t="s">
        <v>33</v>
      </c>
      <c r="E189" s="47">
        <v>0</v>
      </c>
      <c r="F189" s="40">
        <v>0.6</v>
      </c>
      <c r="G189" s="74" t="s">
        <v>29</v>
      </c>
      <c r="H189" s="41">
        <f>ROUND(E189/F189,0)</f>
        <v>0</v>
      </c>
      <c r="I189" s="43">
        <f>52-21</f>
        <v>31</v>
      </c>
      <c r="J189" s="75">
        <f>H189*I189</f>
        <v>0</v>
      </c>
    </row>
    <row r="190" spans="1:10" s="37" customFormat="1" ht="12.75" customHeight="1">
      <c r="A190" s="133"/>
      <c r="B190" s="92"/>
      <c r="C190" s="48"/>
      <c r="D190" s="49" t="s">
        <v>40</v>
      </c>
      <c r="E190" s="47">
        <f>SUM(E188:E189)</f>
        <v>0</v>
      </c>
      <c r="F190" s="50"/>
      <c r="G190" s="74"/>
      <c r="H190" s="51">
        <f>SUM(H188:H189)</f>
        <v>0</v>
      </c>
      <c r="I190" s="42"/>
      <c r="J190" s="77">
        <f>SUM(J188:J189)</f>
        <v>0</v>
      </c>
    </row>
    <row r="191" spans="1:10" s="37" customFormat="1" ht="13.5" customHeight="1">
      <c r="A191" s="133"/>
      <c r="B191" s="92"/>
      <c r="C191" s="102" t="s">
        <v>58</v>
      </c>
      <c r="D191" s="103"/>
      <c r="E191" s="53">
        <f>SUM(E190,E181,E172,E178,E175,E184,E187)</f>
        <v>44</v>
      </c>
      <c r="F191" s="54"/>
      <c r="G191" s="96"/>
      <c r="H191" s="97"/>
      <c r="I191" s="42"/>
      <c r="J191" s="78">
        <f>SUM(J190,J181,J172,J178,J175,J184,J187)</f>
        <v>3198.5</v>
      </c>
    </row>
    <row r="192" spans="1:10" s="37" customFormat="1" ht="15.75" customHeight="1">
      <c r="A192" s="133"/>
      <c r="B192" s="92" t="s">
        <v>59</v>
      </c>
      <c r="C192" s="46" t="s">
        <v>24</v>
      </c>
      <c r="D192" s="32" t="s">
        <v>25</v>
      </c>
      <c r="E192" s="47">
        <v>0</v>
      </c>
      <c r="F192" s="45"/>
      <c r="G192" s="74" t="s">
        <v>26</v>
      </c>
      <c r="H192" s="41">
        <f>E192</f>
        <v>0</v>
      </c>
      <c r="I192" s="43">
        <f>120-35</f>
        <v>85</v>
      </c>
      <c r="J192" s="75">
        <f>H192*I192</f>
        <v>0</v>
      </c>
    </row>
    <row r="193" spans="1:10" s="37" customFormat="1" ht="15.75" customHeight="1">
      <c r="A193" s="133"/>
      <c r="B193" s="92"/>
      <c r="C193" s="46" t="s">
        <v>43</v>
      </c>
      <c r="D193" s="32" t="s">
        <v>25</v>
      </c>
      <c r="E193" s="47">
        <v>0</v>
      </c>
      <c r="F193" s="45"/>
      <c r="G193" s="74" t="s">
        <v>26</v>
      </c>
      <c r="H193" s="41">
        <f>E193</f>
        <v>0</v>
      </c>
      <c r="I193" s="43">
        <f>120-35</f>
        <v>85</v>
      </c>
      <c r="J193" s="75">
        <f>H193*I193</f>
        <v>0</v>
      </c>
    </row>
    <row r="194" spans="1:10" s="37" customFormat="1" ht="12.75" customHeight="1">
      <c r="A194" s="133"/>
      <c r="B194" s="92"/>
      <c r="C194" s="48"/>
      <c r="D194" s="49" t="s">
        <v>40</v>
      </c>
      <c r="E194" s="47">
        <f>SUM(E192:E193)</f>
        <v>0</v>
      </c>
      <c r="F194" s="50"/>
      <c r="G194" s="74"/>
      <c r="H194" s="51">
        <f>SUM(H192:H193)</f>
        <v>0</v>
      </c>
      <c r="I194" s="42"/>
      <c r="J194" s="77">
        <f>SUM(J192:J193)</f>
        <v>0</v>
      </c>
    </row>
    <row r="195" spans="1:10" s="37" customFormat="1" ht="15.75" customHeight="1">
      <c r="A195" s="133"/>
      <c r="B195" s="92"/>
      <c r="C195" s="46" t="s">
        <v>24</v>
      </c>
      <c r="D195" s="32" t="s">
        <v>27</v>
      </c>
      <c r="E195" s="47">
        <v>10</v>
      </c>
      <c r="F195" s="45"/>
      <c r="G195" s="74" t="s">
        <v>26</v>
      </c>
      <c r="H195" s="41">
        <f>E195</f>
        <v>10</v>
      </c>
      <c r="I195" s="36">
        <f>110-35</f>
        <v>75</v>
      </c>
      <c r="J195" s="75">
        <f>H195*I195</f>
        <v>750</v>
      </c>
    </row>
    <row r="196" spans="1:10" s="37" customFormat="1" ht="15.75" customHeight="1">
      <c r="A196" s="133"/>
      <c r="B196" s="92"/>
      <c r="C196" s="46" t="s">
        <v>43</v>
      </c>
      <c r="D196" s="32" t="s">
        <v>27</v>
      </c>
      <c r="E196" s="47">
        <v>0</v>
      </c>
      <c r="F196" s="45"/>
      <c r="G196" s="74" t="s">
        <v>26</v>
      </c>
      <c r="H196" s="41">
        <f>E196</f>
        <v>0</v>
      </c>
      <c r="I196" s="36">
        <f>117-35</f>
        <v>82</v>
      </c>
      <c r="J196" s="75">
        <f>H196*I196</f>
        <v>0</v>
      </c>
    </row>
    <row r="197" spans="1:10" s="37" customFormat="1" ht="12.75" customHeight="1">
      <c r="A197" s="133"/>
      <c r="B197" s="92"/>
      <c r="C197" s="48"/>
      <c r="D197" s="49" t="s">
        <v>40</v>
      </c>
      <c r="E197" s="47">
        <f>SUM(E195:E196)</f>
        <v>10</v>
      </c>
      <c r="F197" s="50"/>
      <c r="G197" s="74"/>
      <c r="H197" s="51">
        <f>SUM(H195:H196)</f>
        <v>10</v>
      </c>
      <c r="I197" s="42"/>
      <c r="J197" s="77">
        <f>SUM(J195:J196)</f>
        <v>750</v>
      </c>
    </row>
    <row r="198" spans="1:10" s="37" customFormat="1" ht="15.75" customHeight="1">
      <c r="A198" s="133"/>
      <c r="B198" s="92"/>
      <c r="C198" s="46" t="s">
        <v>24</v>
      </c>
      <c r="D198" s="38" t="s">
        <v>28</v>
      </c>
      <c r="E198" s="47">
        <v>4</v>
      </c>
      <c r="F198" s="40">
        <v>0.65</v>
      </c>
      <c r="G198" s="74" t="s">
        <v>29</v>
      </c>
      <c r="H198" s="41">
        <f>ROUND(E198/F198,0)</f>
        <v>6</v>
      </c>
      <c r="I198" s="42">
        <f>70-22.75</f>
        <v>47.25</v>
      </c>
      <c r="J198" s="75">
        <f>H198*I198</f>
        <v>283.5</v>
      </c>
    </row>
    <row r="199" spans="1:10" s="37" customFormat="1" ht="15.75" customHeight="1">
      <c r="A199" s="133"/>
      <c r="B199" s="92"/>
      <c r="C199" s="46" t="s">
        <v>43</v>
      </c>
      <c r="D199" s="38" t="s">
        <v>28</v>
      </c>
      <c r="E199" s="47">
        <v>0</v>
      </c>
      <c r="F199" s="40">
        <v>0.6</v>
      </c>
      <c r="G199" s="74" t="s">
        <v>29</v>
      </c>
      <c r="H199" s="41">
        <f>ROUND(E199/F199,0)</f>
        <v>0</v>
      </c>
      <c r="I199" s="43">
        <f>70-21</f>
        <v>49</v>
      </c>
      <c r="J199" s="75">
        <f>H199*I199</f>
        <v>0</v>
      </c>
    </row>
    <row r="200" spans="1:10" s="37" customFormat="1" ht="12.75" customHeight="1">
      <c r="A200" s="133"/>
      <c r="B200" s="92"/>
      <c r="C200" s="48"/>
      <c r="D200" s="49" t="s">
        <v>40</v>
      </c>
      <c r="E200" s="47">
        <f>SUM(E198:E199)</f>
        <v>4</v>
      </c>
      <c r="F200" s="50"/>
      <c r="G200" s="74"/>
      <c r="H200" s="51">
        <f>SUM(H198:H199)</f>
        <v>6</v>
      </c>
      <c r="I200" s="42"/>
      <c r="J200" s="77">
        <f>SUM(J198:J199)</f>
        <v>283.5</v>
      </c>
    </row>
    <row r="201" spans="1:10" s="37" customFormat="1" ht="15.75" customHeight="1">
      <c r="A201" s="133"/>
      <c r="B201" s="92"/>
      <c r="C201" s="46" t="s">
        <v>24</v>
      </c>
      <c r="D201" s="38" t="s">
        <v>30</v>
      </c>
      <c r="E201" s="47">
        <v>217</v>
      </c>
      <c r="F201" s="40">
        <v>0.65</v>
      </c>
      <c r="G201" s="74" t="s">
        <v>29</v>
      </c>
      <c r="H201" s="41">
        <f>ROUND(E201/F201,0)</f>
        <v>334</v>
      </c>
      <c r="I201" s="42">
        <f>52-22.75</f>
        <v>29.25</v>
      </c>
      <c r="J201" s="75">
        <f>H201*I201</f>
        <v>9769.5</v>
      </c>
    </row>
    <row r="202" spans="1:10" s="37" customFormat="1" ht="15.75" customHeight="1">
      <c r="A202" s="133"/>
      <c r="B202" s="92"/>
      <c r="C202" s="46" t="s">
        <v>43</v>
      </c>
      <c r="D202" s="38" t="s">
        <v>30</v>
      </c>
      <c r="E202" s="47">
        <v>0</v>
      </c>
      <c r="F202" s="40">
        <v>0.6</v>
      </c>
      <c r="G202" s="74" t="s">
        <v>29</v>
      </c>
      <c r="H202" s="41">
        <f>ROUND(E202/F202,0)</f>
        <v>0</v>
      </c>
      <c r="I202" s="43">
        <f>65-21</f>
        <v>44</v>
      </c>
      <c r="J202" s="75">
        <f>H202*I202</f>
        <v>0</v>
      </c>
    </row>
    <row r="203" spans="1:10" s="37" customFormat="1" ht="12.75" customHeight="1">
      <c r="A203" s="133"/>
      <c r="B203" s="92"/>
      <c r="C203" s="48"/>
      <c r="D203" s="49" t="s">
        <v>40</v>
      </c>
      <c r="E203" s="47">
        <f>SUM(E201:E202)</f>
        <v>217</v>
      </c>
      <c r="F203" s="50"/>
      <c r="G203" s="74"/>
      <c r="H203" s="52">
        <f>SUM(H201:H202)</f>
        <v>334</v>
      </c>
      <c r="I203" s="42"/>
      <c r="J203" s="77">
        <f>SUM(J201:J202)</f>
        <v>9769.5</v>
      </c>
    </row>
    <row r="204" spans="1:10" s="37" customFormat="1" ht="15.75" customHeight="1">
      <c r="A204" s="133"/>
      <c r="B204" s="92"/>
      <c r="C204" s="46" t="s">
        <v>24</v>
      </c>
      <c r="D204" s="38" t="s">
        <v>31</v>
      </c>
      <c r="E204" s="47">
        <v>22</v>
      </c>
      <c r="F204" s="40">
        <v>0.65</v>
      </c>
      <c r="G204" s="74" t="s">
        <v>29</v>
      </c>
      <c r="H204" s="41">
        <f>ROUND(E204/F204,0)</f>
        <v>34</v>
      </c>
      <c r="I204" s="42">
        <f>52-22.75</f>
        <v>29.25</v>
      </c>
      <c r="J204" s="75">
        <f>H204*I204</f>
        <v>994.5</v>
      </c>
    </row>
    <row r="205" spans="1:10" s="37" customFormat="1" ht="15.75" customHeight="1">
      <c r="A205" s="133"/>
      <c r="B205" s="92"/>
      <c r="C205" s="46" t="s">
        <v>43</v>
      </c>
      <c r="D205" s="38" t="s">
        <v>31</v>
      </c>
      <c r="E205" s="47">
        <v>0</v>
      </c>
      <c r="F205" s="40">
        <v>0.6</v>
      </c>
      <c r="G205" s="74" t="s">
        <v>29</v>
      </c>
      <c r="H205" s="41">
        <f>ROUND(E205/F205,0)</f>
        <v>0</v>
      </c>
      <c r="I205" s="43">
        <f>65-21</f>
        <v>44</v>
      </c>
      <c r="J205" s="75">
        <f>H205*I205</f>
        <v>0</v>
      </c>
    </row>
    <row r="206" spans="1:10" s="37" customFormat="1" ht="12.75" customHeight="1">
      <c r="A206" s="133"/>
      <c r="B206" s="92"/>
      <c r="C206" s="48"/>
      <c r="D206" s="49" t="s">
        <v>40</v>
      </c>
      <c r="E206" s="47">
        <f>SUM(E204:E205)</f>
        <v>22</v>
      </c>
      <c r="F206" s="50"/>
      <c r="G206" s="74"/>
      <c r="H206" s="52">
        <f>SUM(H204:H205)</f>
        <v>34</v>
      </c>
      <c r="I206" s="42"/>
      <c r="J206" s="77">
        <f>SUM(J204:J205)</f>
        <v>994.5</v>
      </c>
    </row>
    <row r="207" spans="1:10" s="37" customFormat="1" ht="15.75" customHeight="1">
      <c r="A207" s="133"/>
      <c r="B207" s="92"/>
      <c r="C207" s="46" t="s">
        <v>24</v>
      </c>
      <c r="D207" s="38" t="s">
        <v>32</v>
      </c>
      <c r="E207" s="47">
        <v>76</v>
      </c>
      <c r="F207" s="40">
        <v>0.65</v>
      </c>
      <c r="G207" s="74" t="s">
        <v>29</v>
      </c>
      <c r="H207" s="41">
        <f>ROUND(E207/F207,0)</f>
        <v>117</v>
      </c>
      <c r="I207" s="42">
        <f>52-22.75</f>
        <v>29.25</v>
      </c>
      <c r="J207" s="75">
        <f>H207*I207</f>
        <v>3422.25</v>
      </c>
    </row>
    <row r="208" spans="1:10" s="37" customFormat="1" ht="15.75" customHeight="1">
      <c r="A208" s="133"/>
      <c r="B208" s="92"/>
      <c r="C208" s="46" t="s">
        <v>43</v>
      </c>
      <c r="D208" s="38" t="s">
        <v>32</v>
      </c>
      <c r="E208" s="47">
        <v>8</v>
      </c>
      <c r="F208" s="40">
        <v>0.6</v>
      </c>
      <c r="G208" s="74" t="s">
        <v>29</v>
      </c>
      <c r="H208" s="41">
        <f>ROUND(E208/F208,0)</f>
        <v>13</v>
      </c>
      <c r="I208" s="43">
        <f>65-21</f>
        <v>44</v>
      </c>
      <c r="J208" s="75">
        <f>H208*I208</f>
        <v>572</v>
      </c>
    </row>
    <row r="209" spans="1:10" s="37" customFormat="1" ht="12.75" customHeight="1">
      <c r="A209" s="133"/>
      <c r="B209" s="92"/>
      <c r="C209" s="48"/>
      <c r="D209" s="49" t="s">
        <v>40</v>
      </c>
      <c r="E209" s="47">
        <f>SUM(E207:E208)</f>
        <v>84</v>
      </c>
      <c r="F209" s="50"/>
      <c r="G209" s="74"/>
      <c r="H209" s="52">
        <f>SUM(H207:H208)</f>
        <v>130</v>
      </c>
      <c r="I209" s="42"/>
      <c r="J209" s="77">
        <f>SUM(J207:J208)</f>
        <v>3994.25</v>
      </c>
    </row>
    <row r="210" spans="1:10" s="37" customFormat="1" ht="15.75" customHeight="1">
      <c r="A210" s="133"/>
      <c r="B210" s="92"/>
      <c r="C210" s="46" t="s">
        <v>24</v>
      </c>
      <c r="D210" s="38" t="s">
        <v>33</v>
      </c>
      <c r="E210" s="47">
        <v>77</v>
      </c>
      <c r="F210" s="40">
        <v>0.6</v>
      </c>
      <c r="G210" s="74" t="s">
        <v>29</v>
      </c>
      <c r="H210" s="41">
        <f>ROUND(E210/F210,0)</f>
        <v>128</v>
      </c>
      <c r="I210" s="43">
        <f>52-21</f>
        <v>31</v>
      </c>
      <c r="J210" s="75">
        <f>H210*I210</f>
        <v>3968</v>
      </c>
    </row>
    <row r="211" spans="1:10" s="37" customFormat="1" ht="15.75" customHeight="1">
      <c r="A211" s="133"/>
      <c r="B211" s="92"/>
      <c r="C211" s="46" t="s">
        <v>43</v>
      </c>
      <c r="D211" s="38" t="s">
        <v>33</v>
      </c>
      <c r="E211" s="47">
        <v>8</v>
      </c>
      <c r="F211" s="40">
        <v>0.55</v>
      </c>
      <c r="G211" s="74" t="s">
        <v>29</v>
      </c>
      <c r="H211" s="41">
        <f>ROUND(E211/F211,0)</f>
        <v>15</v>
      </c>
      <c r="I211" s="43">
        <f>65-19.25</f>
        <v>45.75</v>
      </c>
      <c r="J211" s="75">
        <f>H211*I211</f>
        <v>686.25</v>
      </c>
    </row>
    <row r="212" spans="1:10" s="37" customFormat="1" ht="12.75" customHeight="1">
      <c r="A212" s="133"/>
      <c r="B212" s="92"/>
      <c r="C212" s="48"/>
      <c r="D212" s="49" t="s">
        <v>40</v>
      </c>
      <c r="E212" s="47">
        <f>SUM(E210:E211)</f>
        <v>85</v>
      </c>
      <c r="F212" s="50"/>
      <c r="G212" s="74"/>
      <c r="H212" s="51">
        <f>SUM(H210:H211)</f>
        <v>143</v>
      </c>
      <c r="I212" s="42"/>
      <c r="J212" s="77">
        <f>SUM(J210:J211)</f>
        <v>4654.25</v>
      </c>
    </row>
    <row r="213" spans="1:10" s="37" customFormat="1" ht="13.5" customHeight="1" thickBot="1">
      <c r="A213" s="133"/>
      <c r="B213" s="93"/>
      <c r="C213" s="94" t="s">
        <v>60</v>
      </c>
      <c r="D213" s="95"/>
      <c r="E213" s="55">
        <f>SUM(E212,E203,E194,E200,E197,E206,E209)</f>
        <v>422</v>
      </c>
      <c r="F213" s="56"/>
      <c r="G213" s="122"/>
      <c r="H213" s="123"/>
      <c r="I213" s="57"/>
      <c r="J213" s="80">
        <f>SUM(J212,J203,J194,J200,J197,J206,J209)</f>
        <v>20446</v>
      </c>
    </row>
    <row r="214" spans="1:10" s="37" customFormat="1" ht="13.5" customHeight="1" thickBot="1">
      <c r="A214" s="134"/>
      <c r="B214" s="124" t="s">
        <v>61</v>
      </c>
      <c r="C214" s="125"/>
      <c r="D214" s="126"/>
      <c r="E214" s="58">
        <f>E213+E191+E169+E126+E118+E96+E53+E31+E23+E15</f>
        <v>3560</v>
      </c>
      <c r="F214" s="59"/>
      <c r="G214" s="81"/>
      <c r="H214" s="60"/>
      <c r="I214" s="61"/>
      <c r="J214" s="82">
        <f>J213+J191+J169+J126+J118+J96+J53+J31+J23+J15</f>
        <v>204740</v>
      </c>
    </row>
    <row r="215" spans="1:11" s="1" customFormat="1" ht="15" customHeight="1" hidden="1" thickBot="1">
      <c r="A215" s="90" t="s">
        <v>70</v>
      </c>
      <c r="B215" s="91"/>
      <c r="C215" s="91"/>
      <c r="D215" s="91"/>
      <c r="E215" s="84">
        <f>E214</f>
        <v>3560</v>
      </c>
      <c r="F215" s="83" t="s">
        <v>4</v>
      </c>
      <c r="G215" s="83" t="s">
        <v>4</v>
      </c>
      <c r="H215" s="83" t="s">
        <v>4</v>
      </c>
      <c r="I215" s="83" t="s">
        <v>4</v>
      </c>
      <c r="J215" s="85">
        <f>J214</f>
        <v>204740</v>
      </c>
      <c r="K215" s="2"/>
    </row>
    <row r="216" spans="1:11" s="5" customFormat="1" ht="15" customHeight="1">
      <c r="A216" s="4"/>
      <c r="B216" s="4"/>
      <c r="C216" s="4"/>
      <c r="D216" s="4"/>
      <c r="E216" s="16"/>
      <c r="F216" s="16"/>
      <c r="G216" s="16"/>
      <c r="H216" s="14"/>
      <c r="I216" s="15"/>
      <c r="J216" s="3"/>
      <c r="K216" s="3"/>
    </row>
    <row r="217" spans="1:9" ht="1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11" s="6" customFormat="1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8"/>
    </row>
  </sheetData>
  <mergeCells count="46">
    <mergeCell ref="G213:H213"/>
    <mergeCell ref="B214:D214"/>
    <mergeCell ref="A2:J2"/>
    <mergeCell ref="G53:H53"/>
    <mergeCell ref="B54:B96"/>
    <mergeCell ref="C96:D96"/>
    <mergeCell ref="G96:H96"/>
    <mergeCell ref="B97:B118"/>
    <mergeCell ref="C118:D118"/>
    <mergeCell ref="G118:H118"/>
    <mergeCell ref="J5:J6"/>
    <mergeCell ref="A8:A214"/>
    <mergeCell ref="B8:B15"/>
    <mergeCell ref="C15:D15"/>
    <mergeCell ref="G15:H15"/>
    <mergeCell ref="B16:B23"/>
    <mergeCell ref="C23:D23"/>
    <mergeCell ref="G23:H23"/>
    <mergeCell ref="B24:B31"/>
    <mergeCell ref="C31:D31"/>
    <mergeCell ref="G31:H31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D3:G3"/>
    <mergeCell ref="D4:E4"/>
    <mergeCell ref="A215:D215"/>
    <mergeCell ref="B192:B213"/>
    <mergeCell ref="C213:D213"/>
    <mergeCell ref="G169:H169"/>
    <mergeCell ref="G191:H191"/>
    <mergeCell ref="G126:H126"/>
    <mergeCell ref="B119:B126"/>
    <mergeCell ref="C126:D126"/>
    <mergeCell ref="B127:B169"/>
    <mergeCell ref="C169:D169"/>
    <mergeCell ref="B170:B191"/>
    <mergeCell ref="C191:D191"/>
    <mergeCell ref="B32:B53"/>
    <mergeCell ref="C53:D5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 topLeftCell="A187">
      <selection activeCell="D226" sqref="D226"/>
    </sheetView>
  </sheetViews>
  <sheetFormatPr defaultColWidth="9.140625" defaultRowHeight="15"/>
  <cols>
    <col min="1" max="1" width="10.00390625" style="9" customWidth="1"/>
    <col min="2" max="2" width="7.57421875" style="9" customWidth="1"/>
    <col min="3" max="3" width="7.8515625" style="9" customWidth="1"/>
    <col min="4" max="4" width="32.28125" style="9" customWidth="1"/>
    <col min="5" max="5" width="11.8515625" style="9" customWidth="1"/>
    <col min="6" max="6" width="12.28125" style="9" customWidth="1"/>
    <col min="7" max="7" width="9.421875" style="9" customWidth="1"/>
    <col min="8" max="8" width="11.140625" style="9" customWidth="1"/>
    <col min="9" max="9" width="13.140625" style="9" customWidth="1"/>
    <col min="10" max="10" width="15.7109375" style="10" customWidth="1"/>
  </cols>
  <sheetData>
    <row r="1" spans="1:9" ht="15.75" thickBot="1">
      <c r="A1" s="15"/>
      <c r="B1" s="15"/>
      <c r="C1" s="15"/>
      <c r="D1" s="15"/>
      <c r="E1" s="15"/>
      <c r="F1" s="15"/>
      <c r="G1" s="15"/>
      <c r="H1" s="15"/>
      <c r="I1" s="15"/>
    </row>
    <row r="2" spans="1:10" ht="50.45" customHeight="1" thickBot="1">
      <c r="A2" s="127" t="s">
        <v>21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5.75" customHeight="1" thickBot="1">
      <c r="A3" s="144" t="s">
        <v>8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9" ht="15.75" thickBot="1">
      <c r="A4" s="11"/>
      <c r="B4" s="11"/>
      <c r="C4" s="11"/>
      <c r="D4" s="139"/>
      <c r="E4" s="139"/>
      <c r="F4" s="11"/>
      <c r="G4" s="11"/>
      <c r="H4" s="11"/>
      <c r="I4" s="15"/>
    </row>
    <row r="5" spans="1:10" s="37" customFormat="1" ht="13.5" customHeight="1">
      <c r="A5" s="106" t="s">
        <v>12</v>
      </c>
      <c r="B5" s="108" t="s">
        <v>65</v>
      </c>
      <c r="C5" s="110" t="s">
        <v>71</v>
      </c>
      <c r="D5" s="112" t="s">
        <v>0</v>
      </c>
      <c r="E5" s="114" t="s">
        <v>62</v>
      </c>
      <c r="F5" s="116" t="s">
        <v>63</v>
      </c>
      <c r="G5" s="118" t="s">
        <v>64</v>
      </c>
      <c r="H5" s="120" t="s">
        <v>69</v>
      </c>
      <c r="I5" s="104" t="s">
        <v>67</v>
      </c>
      <c r="J5" s="130" t="s">
        <v>72</v>
      </c>
    </row>
    <row r="6" spans="1:10" s="37" customFormat="1" ht="74.25" customHeight="1" thickBot="1">
      <c r="A6" s="107"/>
      <c r="B6" s="109"/>
      <c r="C6" s="111"/>
      <c r="D6" s="113"/>
      <c r="E6" s="115"/>
      <c r="F6" s="117"/>
      <c r="G6" s="119"/>
      <c r="H6" s="121"/>
      <c r="I6" s="105"/>
      <c r="J6" s="131"/>
    </row>
    <row r="7" spans="1:10" s="69" customFormat="1" ht="13.5" thickBot="1">
      <c r="A7" s="70">
        <v>1</v>
      </c>
      <c r="B7" s="71">
        <f>A7+1</f>
        <v>2</v>
      </c>
      <c r="C7" s="62">
        <f aca="true" t="shared" si="0" ref="C7:H7">B7+1</f>
        <v>3</v>
      </c>
      <c r="D7" s="63">
        <f t="shared" si="0"/>
        <v>4</v>
      </c>
      <c r="E7" s="64">
        <f t="shared" si="0"/>
        <v>5</v>
      </c>
      <c r="F7" s="65">
        <f>E7+1</f>
        <v>6</v>
      </c>
      <c r="G7" s="66">
        <f>F7+1</f>
        <v>7</v>
      </c>
      <c r="H7" s="67">
        <f t="shared" si="0"/>
        <v>8</v>
      </c>
      <c r="I7" s="68">
        <f>H7+1</f>
        <v>9</v>
      </c>
      <c r="J7" s="65">
        <f>I7+1</f>
        <v>10</v>
      </c>
    </row>
    <row r="8" spans="1:10" s="37" customFormat="1" ht="15.75" customHeight="1">
      <c r="A8" s="132" t="s">
        <v>22</v>
      </c>
      <c r="B8" s="100" t="s">
        <v>23</v>
      </c>
      <c r="C8" s="31" t="s">
        <v>24</v>
      </c>
      <c r="D8" s="32" t="s">
        <v>25</v>
      </c>
      <c r="E8" s="33">
        <v>1</v>
      </c>
      <c r="F8" s="34"/>
      <c r="G8" s="72" t="s">
        <v>26</v>
      </c>
      <c r="H8" s="35">
        <f>E8</f>
        <v>1</v>
      </c>
      <c r="I8" s="36"/>
      <c r="J8" s="73">
        <f aca="true" t="shared" si="1" ref="J8:J14">H8*I8</f>
        <v>0</v>
      </c>
    </row>
    <row r="9" spans="1:10" s="37" customFormat="1" ht="15.75" customHeight="1">
      <c r="A9" s="133"/>
      <c r="B9" s="100"/>
      <c r="C9" s="31" t="s">
        <v>24</v>
      </c>
      <c r="D9" s="32" t="s">
        <v>27</v>
      </c>
      <c r="E9" s="33">
        <v>312</v>
      </c>
      <c r="F9" s="34"/>
      <c r="G9" s="72" t="s">
        <v>26</v>
      </c>
      <c r="H9" s="35">
        <f>E9</f>
        <v>312</v>
      </c>
      <c r="I9" s="36"/>
      <c r="J9" s="73">
        <f t="shared" si="1"/>
        <v>0</v>
      </c>
    </row>
    <row r="10" spans="1:10" s="37" customFormat="1" ht="15.75" customHeight="1">
      <c r="A10" s="133"/>
      <c r="B10" s="101"/>
      <c r="C10" s="31" t="s">
        <v>24</v>
      </c>
      <c r="D10" s="38" t="s">
        <v>28</v>
      </c>
      <c r="E10" s="39">
        <v>100</v>
      </c>
      <c r="F10" s="40">
        <v>0.65</v>
      </c>
      <c r="G10" s="74" t="s">
        <v>29</v>
      </c>
      <c r="H10" s="41">
        <f>ROUND(E10/F10,0)</f>
        <v>154</v>
      </c>
      <c r="I10" s="42"/>
      <c r="J10" s="75">
        <f t="shared" si="1"/>
        <v>0</v>
      </c>
    </row>
    <row r="11" spans="1:10" s="37" customFormat="1" ht="15.75" customHeight="1">
      <c r="A11" s="133"/>
      <c r="B11" s="101"/>
      <c r="C11" s="31" t="s">
        <v>24</v>
      </c>
      <c r="D11" s="38" t="s">
        <v>30</v>
      </c>
      <c r="E11" s="39">
        <v>404</v>
      </c>
      <c r="F11" s="40">
        <v>0.65</v>
      </c>
      <c r="G11" s="74" t="s">
        <v>29</v>
      </c>
      <c r="H11" s="41">
        <f>ROUND(E11/F11,0)</f>
        <v>622</v>
      </c>
      <c r="I11" s="42"/>
      <c r="J11" s="75">
        <f t="shared" si="1"/>
        <v>0</v>
      </c>
    </row>
    <row r="12" spans="1:10" s="37" customFormat="1" ht="15.75" customHeight="1">
      <c r="A12" s="133"/>
      <c r="B12" s="101"/>
      <c r="C12" s="31" t="s">
        <v>24</v>
      </c>
      <c r="D12" s="38" t="s">
        <v>31</v>
      </c>
      <c r="E12" s="39">
        <v>1</v>
      </c>
      <c r="F12" s="40">
        <v>0.65</v>
      </c>
      <c r="G12" s="74" t="s">
        <v>29</v>
      </c>
      <c r="H12" s="41">
        <f>ROUND(E12/F12,0)</f>
        <v>2</v>
      </c>
      <c r="I12" s="42"/>
      <c r="J12" s="75">
        <f t="shared" si="1"/>
        <v>0</v>
      </c>
    </row>
    <row r="13" spans="1:10" s="37" customFormat="1" ht="15.75" customHeight="1">
      <c r="A13" s="133"/>
      <c r="B13" s="101"/>
      <c r="C13" s="31" t="s">
        <v>24</v>
      </c>
      <c r="D13" s="38" t="s">
        <v>32</v>
      </c>
      <c r="E13" s="39">
        <v>177</v>
      </c>
      <c r="F13" s="40">
        <v>0.65</v>
      </c>
      <c r="G13" s="74" t="s">
        <v>29</v>
      </c>
      <c r="H13" s="41">
        <f>ROUND(E13/F13,0)</f>
        <v>272</v>
      </c>
      <c r="I13" s="42"/>
      <c r="J13" s="75">
        <f t="shared" si="1"/>
        <v>0</v>
      </c>
    </row>
    <row r="14" spans="1:10" s="37" customFormat="1" ht="15.75" customHeight="1">
      <c r="A14" s="133"/>
      <c r="B14" s="101"/>
      <c r="C14" s="31" t="s">
        <v>24</v>
      </c>
      <c r="D14" s="38" t="s">
        <v>33</v>
      </c>
      <c r="E14" s="39">
        <v>177</v>
      </c>
      <c r="F14" s="40">
        <v>0.6</v>
      </c>
      <c r="G14" s="74" t="s">
        <v>29</v>
      </c>
      <c r="H14" s="41">
        <f>ROUND(E14/F14,0)</f>
        <v>295</v>
      </c>
      <c r="I14" s="43"/>
      <c r="J14" s="75">
        <f t="shared" si="1"/>
        <v>0</v>
      </c>
    </row>
    <row r="15" spans="1:10" s="37" customFormat="1" ht="13.5" customHeight="1">
      <c r="A15" s="133"/>
      <c r="B15" s="101"/>
      <c r="C15" s="102" t="s">
        <v>34</v>
      </c>
      <c r="D15" s="103"/>
      <c r="E15" s="44">
        <f>SUM(E8:E14)</f>
        <v>1172</v>
      </c>
      <c r="F15" s="45"/>
      <c r="G15" s="98"/>
      <c r="H15" s="99"/>
      <c r="I15" s="42"/>
      <c r="J15" s="76">
        <f>SUM(J8:J14)</f>
        <v>0</v>
      </c>
    </row>
    <row r="16" spans="1:10" s="37" customFormat="1" ht="15.75" customHeight="1">
      <c r="A16" s="133"/>
      <c r="B16" s="100" t="s">
        <v>35</v>
      </c>
      <c r="C16" s="31" t="s">
        <v>24</v>
      </c>
      <c r="D16" s="32" t="s">
        <v>25</v>
      </c>
      <c r="E16" s="33"/>
      <c r="F16" s="34"/>
      <c r="G16" s="72" t="s">
        <v>26</v>
      </c>
      <c r="H16" s="35">
        <f>E16</f>
        <v>0</v>
      </c>
      <c r="I16" s="43"/>
      <c r="J16" s="73">
        <f aca="true" t="shared" si="2" ref="J16:J22">H16*I16</f>
        <v>0</v>
      </c>
    </row>
    <row r="17" spans="1:10" s="37" customFormat="1" ht="15.75" customHeight="1">
      <c r="A17" s="133"/>
      <c r="B17" s="100"/>
      <c r="C17" s="31" t="s">
        <v>24</v>
      </c>
      <c r="D17" s="32" t="s">
        <v>27</v>
      </c>
      <c r="E17" s="33">
        <v>1</v>
      </c>
      <c r="F17" s="34"/>
      <c r="G17" s="72" t="s">
        <v>26</v>
      </c>
      <c r="H17" s="35">
        <f>E17</f>
        <v>1</v>
      </c>
      <c r="I17" s="43"/>
      <c r="J17" s="73">
        <f t="shared" si="2"/>
        <v>0</v>
      </c>
    </row>
    <row r="18" spans="1:10" s="37" customFormat="1" ht="15.75" customHeight="1">
      <c r="A18" s="133"/>
      <c r="B18" s="101"/>
      <c r="C18" s="31" t="s">
        <v>24</v>
      </c>
      <c r="D18" s="38" t="s">
        <v>28</v>
      </c>
      <c r="E18" s="39"/>
      <c r="F18" s="40">
        <v>0.65</v>
      </c>
      <c r="G18" s="74" t="s">
        <v>29</v>
      </c>
      <c r="H18" s="41">
        <f>ROUND(E18/F18,0)</f>
        <v>0</v>
      </c>
      <c r="I18" s="42"/>
      <c r="J18" s="75">
        <f t="shared" si="2"/>
        <v>0</v>
      </c>
    </row>
    <row r="19" spans="1:10" s="37" customFormat="1" ht="15.75" customHeight="1">
      <c r="A19" s="133"/>
      <c r="B19" s="101"/>
      <c r="C19" s="31" t="s">
        <v>24</v>
      </c>
      <c r="D19" s="38" t="s">
        <v>30</v>
      </c>
      <c r="E19" s="39">
        <v>9</v>
      </c>
      <c r="F19" s="40">
        <v>0.65</v>
      </c>
      <c r="G19" s="74" t="s">
        <v>29</v>
      </c>
      <c r="H19" s="41">
        <f>ROUND(E19/F19,0)</f>
        <v>14</v>
      </c>
      <c r="I19" s="42"/>
      <c r="J19" s="75">
        <f t="shared" si="2"/>
        <v>0</v>
      </c>
    </row>
    <row r="20" spans="1:10" s="37" customFormat="1" ht="15.75" customHeight="1">
      <c r="A20" s="133"/>
      <c r="B20" s="101"/>
      <c r="C20" s="31" t="s">
        <v>24</v>
      </c>
      <c r="D20" s="38" t="s">
        <v>31</v>
      </c>
      <c r="E20" s="39">
        <v>0</v>
      </c>
      <c r="F20" s="40">
        <v>0.65</v>
      </c>
      <c r="G20" s="74" t="s">
        <v>29</v>
      </c>
      <c r="H20" s="41">
        <f>ROUND(E20/F20,0)</f>
        <v>0</v>
      </c>
      <c r="I20" s="42"/>
      <c r="J20" s="75">
        <f t="shared" si="2"/>
        <v>0</v>
      </c>
    </row>
    <row r="21" spans="1:10" s="37" customFormat="1" ht="15.75" customHeight="1">
      <c r="A21" s="133"/>
      <c r="B21" s="101"/>
      <c r="C21" s="31" t="s">
        <v>24</v>
      </c>
      <c r="D21" s="38" t="s">
        <v>32</v>
      </c>
      <c r="E21" s="39">
        <v>2</v>
      </c>
      <c r="F21" s="40">
        <v>0.65</v>
      </c>
      <c r="G21" s="74" t="s">
        <v>29</v>
      </c>
      <c r="H21" s="41">
        <f>ROUND(E21/F21,0)</f>
        <v>3</v>
      </c>
      <c r="I21" s="42"/>
      <c r="J21" s="75">
        <f t="shared" si="2"/>
        <v>0</v>
      </c>
    </row>
    <row r="22" spans="1:10" s="37" customFormat="1" ht="15.75" customHeight="1">
      <c r="A22" s="133"/>
      <c r="B22" s="101"/>
      <c r="C22" s="31" t="s">
        <v>24</v>
      </c>
      <c r="D22" s="38" t="s">
        <v>33</v>
      </c>
      <c r="E22" s="39">
        <v>2</v>
      </c>
      <c r="F22" s="40">
        <v>0.6</v>
      </c>
      <c r="G22" s="74" t="s">
        <v>29</v>
      </c>
      <c r="H22" s="41">
        <f>ROUND(E22/F22,0)</f>
        <v>3</v>
      </c>
      <c r="I22" s="43"/>
      <c r="J22" s="75">
        <f t="shared" si="2"/>
        <v>0</v>
      </c>
    </row>
    <row r="23" spans="1:10" s="37" customFormat="1" ht="13.5" customHeight="1">
      <c r="A23" s="133"/>
      <c r="B23" s="101"/>
      <c r="C23" s="102" t="s">
        <v>36</v>
      </c>
      <c r="D23" s="103"/>
      <c r="E23" s="44">
        <f>SUM(E16:E22)</f>
        <v>14</v>
      </c>
      <c r="F23" s="45"/>
      <c r="G23" s="98"/>
      <c r="H23" s="99"/>
      <c r="I23" s="42"/>
      <c r="J23" s="76">
        <f>SUM(J16:J22)</f>
        <v>0</v>
      </c>
    </row>
    <row r="24" spans="1:10" s="37" customFormat="1" ht="15.75" customHeight="1">
      <c r="A24" s="133"/>
      <c r="B24" s="100" t="s">
        <v>37</v>
      </c>
      <c r="C24" s="31" t="s">
        <v>24</v>
      </c>
      <c r="D24" s="32" t="s">
        <v>25</v>
      </c>
      <c r="E24" s="33">
        <v>18</v>
      </c>
      <c r="F24" s="34"/>
      <c r="G24" s="72" t="s">
        <v>26</v>
      </c>
      <c r="H24" s="35">
        <f>E24</f>
        <v>18</v>
      </c>
      <c r="I24" s="43"/>
      <c r="J24" s="73">
        <f aca="true" t="shared" si="3" ref="J24:J30">H24*I24</f>
        <v>0</v>
      </c>
    </row>
    <row r="25" spans="1:10" s="37" customFormat="1" ht="15.75" customHeight="1">
      <c r="A25" s="133"/>
      <c r="B25" s="100"/>
      <c r="C25" s="31" t="s">
        <v>24</v>
      </c>
      <c r="D25" s="32" t="s">
        <v>27</v>
      </c>
      <c r="E25" s="33">
        <v>100</v>
      </c>
      <c r="F25" s="34"/>
      <c r="G25" s="72" t="s">
        <v>26</v>
      </c>
      <c r="H25" s="35">
        <f>E25</f>
        <v>100</v>
      </c>
      <c r="I25" s="43"/>
      <c r="J25" s="73">
        <f t="shared" si="3"/>
        <v>0</v>
      </c>
    </row>
    <row r="26" spans="1:10" s="37" customFormat="1" ht="15.75" customHeight="1">
      <c r="A26" s="133"/>
      <c r="B26" s="101"/>
      <c r="C26" s="31" t="s">
        <v>24</v>
      </c>
      <c r="D26" s="38" t="s">
        <v>28</v>
      </c>
      <c r="E26" s="39">
        <v>43</v>
      </c>
      <c r="F26" s="40">
        <v>0.65</v>
      </c>
      <c r="G26" s="74" t="s">
        <v>29</v>
      </c>
      <c r="H26" s="41">
        <f>ROUND(E26/F26,0)</f>
        <v>66</v>
      </c>
      <c r="I26" s="42"/>
      <c r="J26" s="75">
        <f t="shared" si="3"/>
        <v>0</v>
      </c>
    </row>
    <row r="27" spans="1:10" s="37" customFormat="1" ht="15.75" customHeight="1">
      <c r="A27" s="133"/>
      <c r="B27" s="101"/>
      <c r="C27" s="31" t="s">
        <v>24</v>
      </c>
      <c r="D27" s="38" t="s">
        <v>30</v>
      </c>
      <c r="E27" s="39">
        <v>63</v>
      </c>
      <c r="F27" s="40">
        <v>0.65</v>
      </c>
      <c r="G27" s="74" t="s">
        <v>29</v>
      </c>
      <c r="H27" s="41">
        <f>ROUND(E27/F27,0)</f>
        <v>97</v>
      </c>
      <c r="I27" s="42"/>
      <c r="J27" s="75">
        <f t="shared" si="3"/>
        <v>0</v>
      </c>
    </row>
    <row r="28" spans="1:10" s="37" customFormat="1" ht="15.75" customHeight="1">
      <c r="A28" s="133"/>
      <c r="B28" s="101"/>
      <c r="C28" s="31" t="s">
        <v>24</v>
      </c>
      <c r="D28" s="38" t="s">
        <v>31</v>
      </c>
      <c r="E28" s="39">
        <v>0</v>
      </c>
      <c r="F28" s="40">
        <v>0.65</v>
      </c>
      <c r="G28" s="74" t="s">
        <v>29</v>
      </c>
      <c r="H28" s="41">
        <f>ROUND(E28/F28,0)</f>
        <v>0</v>
      </c>
      <c r="I28" s="42"/>
      <c r="J28" s="75">
        <f t="shared" si="3"/>
        <v>0</v>
      </c>
    </row>
    <row r="29" spans="1:10" s="37" customFormat="1" ht="15.75" customHeight="1">
      <c r="A29" s="133"/>
      <c r="B29" s="101"/>
      <c r="C29" s="31" t="s">
        <v>24</v>
      </c>
      <c r="D29" s="38" t="s">
        <v>32</v>
      </c>
      <c r="E29" s="39">
        <v>32</v>
      </c>
      <c r="F29" s="40">
        <v>0.65</v>
      </c>
      <c r="G29" s="74" t="s">
        <v>29</v>
      </c>
      <c r="H29" s="41">
        <f>ROUND(E29/F29,0)</f>
        <v>49</v>
      </c>
      <c r="I29" s="42"/>
      <c r="J29" s="75">
        <f t="shared" si="3"/>
        <v>0</v>
      </c>
    </row>
    <row r="30" spans="1:10" s="37" customFormat="1" ht="15.75" customHeight="1">
      <c r="A30" s="133"/>
      <c r="B30" s="101"/>
      <c r="C30" s="31" t="s">
        <v>24</v>
      </c>
      <c r="D30" s="38" t="s">
        <v>33</v>
      </c>
      <c r="E30" s="39">
        <v>32</v>
      </c>
      <c r="F30" s="40">
        <v>0.6</v>
      </c>
      <c r="G30" s="74" t="s">
        <v>29</v>
      </c>
      <c r="H30" s="41">
        <f>ROUND(E30/F30,0)</f>
        <v>53</v>
      </c>
      <c r="I30" s="43"/>
      <c r="J30" s="75">
        <f t="shared" si="3"/>
        <v>0</v>
      </c>
    </row>
    <row r="31" spans="1:10" s="37" customFormat="1" ht="13.5" customHeight="1">
      <c r="A31" s="133"/>
      <c r="B31" s="101"/>
      <c r="C31" s="102" t="s">
        <v>36</v>
      </c>
      <c r="D31" s="103"/>
      <c r="E31" s="44">
        <f>SUM(E24:E30)</f>
        <v>288</v>
      </c>
      <c r="F31" s="45"/>
      <c r="G31" s="98"/>
      <c r="H31" s="99"/>
      <c r="I31" s="42"/>
      <c r="J31" s="76">
        <f>SUM(J24:J30)</f>
        <v>0</v>
      </c>
    </row>
    <row r="32" spans="1:10" s="37" customFormat="1" ht="15.75" customHeight="1">
      <c r="A32" s="133"/>
      <c r="B32" s="92" t="s">
        <v>38</v>
      </c>
      <c r="C32" s="46" t="s">
        <v>24</v>
      </c>
      <c r="D32" s="32" t="s">
        <v>25</v>
      </c>
      <c r="E32" s="47">
        <v>0</v>
      </c>
      <c r="F32" s="45"/>
      <c r="G32" s="74" t="s">
        <v>26</v>
      </c>
      <c r="H32" s="41">
        <f>E32</f>
        <v>0</v>
      </c>
      <c r="I32" s="43"/>
      <c r="J32" s="75">
        <f>H32*I32</f>
        <v>0</v>
      </c>
    </row>
    <row r="33" spans="1:10" s="37" customFormat="1" ht="15.75" customHeight="1">
      <c r="A33" s="133"/>
      <c r="B33" s="92"/>
      <c r="C33" s="46" t="s">
        <v>39</v>
      </c>
      <c r="D33" s="32" t="s">
        <v>25</v>
      </c>
      <c r="E33" s="47">
        <v>0</v>
      </c>
      <c r="F33" s="45"/>
      <c r="G33" s="74" t="s">
        <v>26</v>
      </c>
      <c r="H33" s="41">
        <f>E33</f>
        <v>0</v>
      </c>
      <c r="I33" s="43"/>
      <c r="J33" s="75">
        <f>H33*I33</f>
        <v>0</v>
      </c>
    </row>
    <row r="34" spans="1:10" s="37" customFormat="1" ht="12.75" customHeight="1">
      <c r="A34" s="133"/>
      <c r="B34" s="92"/>
      <c r="C34" s="48"/>
      <c r="D34" s="49" t="s">
        <v>40</v>
      </c>
      <c r="E34" s="47">
        <f>SUM(E32:E33)</f>
        <v>0</v>
      </c>
      <c r="F34" s="50"/>
      <c r="G34" s="74"/>
      <c r="H34" s="51">
        <f>SUM(H32:H33)</f>
        <v>0</v>
      </c>
      <c r="I34" s="42"/>
      <c r="J34" s="77">
        <f>SUM(J32:J33)</f>
        <v>0</v>
      </c>
    </row>
    <row r="35" spans="1:10" s="37" customFormat="1" ht="15.75" customHeight="1">
      <c r="A35" s="133"/>
      <c r="B35" s="92"/>
      <c r="C35" s="46" t="s">
        <v>24</v>
      </c>
      <c r="D35" s="32" t="s">
        <v>27</v>
      </c>
      <c r="E35" s="47">
        <v>200</v>
      </c>
      <c r="F35" s="45"/>
      <c r="G35" s="74" t="s">
        <v>26</v>
      </c>
      <c r="H35" s="41">
        <f>E35</f>
        <v>200</v>
      </c>
      <c r="I35" s="36"/>
      <c r="J35" s="75">
        <f>H35*I35</f>
        <v>0</v>
      </c>
    </row>
    <row r="36" spans="1:10" s="37" customFormat="1" ht="15.75" customHeight="1">
      <c r="A36" s="133"/>
      <c r="B36" s="92"/>
      <c r="C36" s="46" t="s">
        <v>39</v>
      </c>
      <c r="D36" s="32" t="s">
        <v>27</v>
      </c>
      <c r="E36" s="47">
        <v>8</v>
      </c>
      <c r="F36" s="45"/>
      <c r="G36" s="74" t="s">
        <v>26</v>
      </c>
      <c r="H36" s="41">
        <f>E36</f>
        <v>8</v>
      </c>
      <c r="I36" s="36"/>
      <c r="J36" s="75">
        <f>H36*I36</f>
        <v>0</v>
      </c>
    </row>
    <row r="37" spans="1:10" s="37" customFormat="1" ht="12.75" customHeight="1">
      <c r="A37" s="133"/>
      <c r="B37" s="92"/>
      <c r="C37" s="48"/>
      <c r="D37" s="49" t="s">
        <v>40</v>
      </c>
      <c r="E37" s="47">
        <f>SUM(E35:E36)</f>
        <v>208</v>
      </c>
      <c r="F37" s="50"/>
      <c r="G37" s="74"/>
      <c r="H37" s="51">
        <f>SUM(H35:H36)</f>
        <v>208</v>
      </c>
      <c r="I37" s="42"/>
      <c r="J37" s="77">
        <f>SUM(J35:J36)</f>
        <v>0</v>
      </c>
    </row>
    <row r="38" spans="1:10" s="37" customFormat="1" ht="15.75" customHeight="1">
      <c r="A38" s="133"/>
      <c r="B38" s="92"/>
      <c r="C38" s="46" t="s">
        <v>24</v>
      </c>
      <c r="D38" s="38" t="s">
        <v>28</v>
      </c>
      <c r="E38" s="47">
        <v>80</v>
      </c>
      <c r="F38" s="40">
        <v>0.65</v>
      </c>
      <c r="G38" s="74" t="s">
        <v>29</v>
      </c>
      <c r="H38" s="41">
        <f>ROUND(E38/F38,0)</f>
        <v>123</v>
      </c>
      <c r="I38" s="42"/>
      <c r="J38" s="75">
        <f>H38*I38</f>
        <v>0</v>
      </c>
    </row>
    <row r="39" spans="1:10" s="37" customFormat="1" ht="15.75" customHeight="1">
      <c r="A39" s="133"/>
      <c r="B39" s="92"/>
      <c r="C39" s="46" t="s">
        <v>39</v>
      </c>
      <c r="D39" s="38" t="s">
        <v>28</v>
      </c>
      <c r="E39" s="47">
        <v>2</v>
      </c>
      <c r="F39" s="40">
        <v>0.65</v>
      </c>
      <c r="G39" s="74" t="s">
        <v>29</v>
      </c>
      <c r="H39" s="41">
        <f>ROUND(E39/F39,0)</f>
        <v>3</v>
      </c>
      <c r="I39" s="42"/>
      <c r="J39" s="75">
        <f>H39*I39</f>
        <v>0</v>
      </c>
    </row>
    <row r="40" spans="1:10" s="37" customFormat="1" ht="12.75" customHeight="1">
      <c r="A40" s="133"/>
      <c r="B40" s="92"/>
      <c r="C40" s="48"/>
      <c r="D40" s="49" t="s">
        <v>40</v>
      </c>
      <c r="E40" s="47">
        <f>SUM(E38:E39)</f>
        <v>82</v>
      </c>
      <c r="F40" s="50"/>
      <c r="G40" s="74"/>
      <c r="H40" s="51">
        <f>SUM(H38:H39)</f>
        <v>126</v>
      </c>
      <c r="I40" s="42"/>
      <c r="J40" s="77">
        <f>SUM(J38:J39)</f>
        <v>0</v>
      </c>
    </row>
    <row r="41" spans="1:10" s="37" customFormat="1" ht="15.75" customHeight="1">
      <c r="A41" s="133"/>
      <c r="B41" s="92"/>
      <c r="C41" s="46" t="s">
        <v>24</v>
      </c>
      <c r="D41" s="38" t="s">
        <v>30</v>
      </c>
      <c r="E41" s="47">
        <v>279</v>
      </c>
      <c r="F41" s="40">
        <v>0.65</v>
      </c>
      <c r="G41" s="74" t="s">
        <v>29</v>
      </c>
      <c r="H41" s="41">
        <f>ROUND(E41/F41,0)</f>
        <v>429</v>
      </c>
      <c r="I41" s="42"/>
      <c r="J41" s="75">
        <f>H41*I41</f>
        <v>0</v>
      </c>
    </row>
    <row r="42" spans="1:10" s="37" customFormat="1" ht="15.75" customHeight="1">
      <c r="A42" s="133"/>
      <c r="B42" s="92"/>
      <c r="C42" s="46" t="s">
        <v>39</v>
      </c>
      <c r="D42" s="38" t="s">
        <v>30</v>
      </c>
      <c r="E42" s="47">
        <v>9</v>
      </c>
      <c r="F42" s="40">
        <v>0.65</v>
      </c>
      <c r="G42" s="74" t="s">
        <v>29</v>
      </c>
      <c r="H42" s="41">
        <f>ROUND(E42/F42,0)</f>
        <v>14</v>
      </c>
      <c r="I42" s="42"/>
      <c r="J42" s="75">
        <f>H42*I42</f>
        <v>0</v>
      </c>
    </row>
    <row r="43" spans="1:10" s="37" customFormat="1" ht="12.75" customHeight="1">
      <c r="A43" s="133"/>
      <c r="B43" s="92"/>
      <c r="C43" s="48"/>
      <c r="D43" s="49" t="s">
        <v>40</v>
      </c>
      <c r="E43" s="47">
        <f>SUM(E41:E42)</f>
        <v>288</v>
      </c>
      <c r="F43" s="50"/>
      <c r="G43" s="74"/>
      <c r="H43" s="52">
        <f>SUM(H41:H42)</f>
        <v>443</v>
      </c>
      <c r="I43" s="42"/>
      <c r="J43" s="77">
        <f>SUM(J41:J42)</f>
        <v>0</v>
      </c>
    </row>
    <row r="44" spans="1:10" s="37" customFormat="1" ht="15.75" customHeight="1">
      <c r="A44" s="133"/>
      <c r="B44" s="92"/>
      <c r="C44" s="46" t="s">
        <v>24</v>
      </c>
      <c r="D44" s="38" t="s">
        <v>31</v>
      </c>
      <c r="E44" s="47">
        <v>3</v>
      </c>
      <c r="F44" s="40">
        <v>0.65</v>
      </c>
      <c r="G44" s="74" t="s">
        <v>29</v>
      </c>
      <c r="H44" s="41">
        <f>ROUND(E44/F44,0)</f>
        <v>5</v>
      </c>
      <c r="I44" s="42"/>
      <c r="J44" s="75">
        <f>H44*I44</f>
        <v>0</v>
      </c>
    </row>
    <row r="45" spans="1:10" s="37" customFormat="1" ht="15.75" customHeight="1">
      <c r="A45" s="133"/>
      <c r="B45" s="92"/>
      <c r="C45" s="46" t="s">
        <v>39</v>
      </c>
      <c r="D45" s="38" t="s">
        <v>31</v>
      </c>
      <c r="E45" s="47">
        <v>0</v>
      </c>
      <c r="F45" s="40">
        <v>0.65</v>
      </c>
      <c r="G45" s="74" t="s">
        <v>29</v>
      </c>
      <c r="H45" s="41">
        <f>ROUND(E45/F45,0)</f>
        <v>0</v>
      </c>
      <c r="I45" s="42"/>
      <c r="J45" s="75">
        <f>H45*I45</f>
        <v>0</v>
      </c>
    </row>
    <row r="46" spans="1:10" s="37" customFormat="1" ht="12.75" customHeight="1">
      <c r="A46" s="133"/>
      <c r="B46" s="92"/>
      <c r="C46" s="48"/>
      <c r="D46" s="49" t="s">
        <v>40</v>
      </c>
      <c r="E46" s="47">
        <f>SUM(E44:E45)</f>
        <v>3</v>
      </c>
      <c r="F46" s="50"/>
      <c r="G46" s="74"/>
      <c r="H46" s="52">
        <f>SUM(H44:H45)</f>
        <v>5</v>
      </c>
      <c r="I46" s="42"/>
      <c r="J46" s="77">
        <f>SUM(J44:J45)</f>
        <v>0</v>
      </c>
    </row>
    <row r="47" spans="1:10" s="37" customFormat="1" ht="15.75" customHeight="1">
      <c r="A47" s="133"/>
      <c r="B47" s="92"/>
      <c r="C47" s="46" t="s">
        <v>24</v>
      </c>
      <c r="D47" s="38" t="s">
        <v>32</v>
      </c>
      <c r="E47" s="47">
        <v>69</v>
      </c>
      <c r="F47" s="40">
        <v>0.65</v>
      </c>
      <c r="G47" s="74" t="s">
        <v>29</v>
      </c>
      <c r="H47" s="41">
        <f>ROUND(E47/F47,0)</f>
        <v>106</v>
      </c>
      <c r="I47" s="42"/>
      <c r="J47" s="75">
        <f>H47*I47</f>
        <v>0</v>
      </c>
    </row>
    <row r="48" spans="1:10" s="37" customFormat="1" ht="15.75" customHeight="1">
      <c r="A48" s="133"/>
      <c r="B48" s="92"/>
      <c r="C48" s="46" t="s">
        <v>39</v>
      </c>
      <c r="D48" s="38" t="s">
        <v>32</v>
      </c>
      <c r="E48" s="47">
        <v>2</v>
      </c>
      <c r="F48" s="40">
        <v>0.65</v>
      </c>
      <c r="G48" s="74" t="s">
        <v>29</v>
      </c>
      <c r="H48" s="41">
        <f>ROUND(E48/F48,0)</f>
        <v>3</v>
      </c>
      <c r="I48" s="42"/>
      <c r="J48" s="75">
        <f>H48*I48</f>
        <v>0</v>
      </c>
    </row>
    <row r="49" spans="1:10" s="37" customFormat="1" ht="12.75" customHeight="1">
      <c r="A49" s="133"/>
      <c r="B49" s="92"/>
      <c r="C49" s="48"/>
      <c r="D49" s="49" t="s">
        <v>40</v>
      </c>
      <c r="E49" s="47">
        <f>SUM(E47:E48)</f>
        <v>71</v>
      </c>
      <c r="F49" s="50"/>
      <c r="G49" s="74"/>
      <c r="H49" s="52">
        <f>SUM(H47:H48)</f>
        <v>109</v>
      </c>
      <c r="I49" s="42"/>
      <c r="J49" s="77">
        <f>SUM(J47:J48)</f>
        <v>0</v>
      </c>
    </row>
    <row r="50" spans="1:10" s="37" customFormat="1" ht="15.75" customHeight="1">
      <c r="A50" s="133"/>
      <c r="B50" s="92"/>
      <c r="C50" s="46" t="s">
        <v>24</v>
      </c>
      <c r="D50" s="38" t="s">
        <v>33</v>
      </c>
      <c r="E50" s="47">
        <v>70</v>
      </c>
      <c r="F50" s="40">
        <v>0.6</v>
      </c>
      <c r="G50" s="74" t="s">
        <v>29</v>
      </c>
      <c r="H50" s="41">
        <f>ROUND(E50/F50,0)</f>
        <v>117</v>
      </c>
      <c r="I50" s="43"/>
      <c r="J50" s="75">
        <f>H50*I50</f>
        <v>0</v>
      </c>
    </row>
    <row r="51" spans="1:10" s="37" customFormat="1" ht="15.75" customHeight="1">
      <c r="A51" s="133"/>
      <c r="B51" s="92"/>
      <c r="C51" s="46" t="s">
        <v>39</v>
      </c>
      <c r="D51" s="38" t="s">
        <v>33</v>
      </c>
      <c r="E51" s="47">
        <v>1</v>
      </c>
      <c r="F51" s="40">
        <v>0.6</v>
      </c>
      <c r="G51" s="74" t="s">
        <v>29</v>
      </c>
      <c r="H51" s="41">
        <f>ROUND(E51/F51,0)</f>
        <v>2</v>
      </c>
      <c r="I51" s="43"/>
      <c r="J51" s="75">
        <f>H51*I51</f>
        <v>0</v>
      </c>
    </row>
    <row r="52" spans="1:10" s="37" customFormat="1" ht="12.75" customHeight="1">
      <c r="A52" s="133"/>
      <c r="B52" s="92"/>
      <c r="C52" s="48"/>
      <c r="D52" s="49" t="s">
        <v>40</v>
      </c>
      <c r="E52" s="47">
        <f>SUM(E50:E51)</f>
        <v>71</v>
      </c>
      <c r="F52" s="50"/>
      <c r="G52" s="74"/>
      <c r="H52" s="51">
        <f>SUM(H50:H51)</f>
        <v>119</v>
      </c>
      <c r="I52" s="42"/>
      <c r="J52" s="77">
        <f>SUM(J50:J51)</f>
        <v>0</v>
      </c>
    </row>
    <row r="53" spans="1:10" s="37" customFormat="1" ht="13.5" customHeight="1">
      <c r="A53" s="133"/>
      <c r="B53" s="92"/>
      <c r="C53" s="102" t="s">
        <v>41</v>
      </c>
      <c r="D53" s="103"/>
      <c r="E53" s="53">
        <f>SUM(E52,E43,E34,E40,E37,E46,E49)</f>
        <v>723</v>
      </c>
      <c r="F53" s="54"/>
      <c r="G53" s="96"/>
      <c r="H53" s="97"/>
      <c r="I53" s="42"/>
      <c r="J53" s="78">
        <f>SUM(J52,J43,J34,J40,J37,J46,J49)</f>
        <v>0</v>
      </c>
    </row>
    <row r="54" spans="1:10" s="37" customFormat="1" ht="15.75" customHeight="1">
      <c r="A54" s="133"/>
      <c r="B54" s="92" t="s">
        <v>42</v>
      </c>
      <c r="C54" s="46" t="s">
        <v>24</v>
      </c>
      <c r="D54" s="32" t="s">
        <v>25</v>
      </c>
      <c r="E54" s="47">
        <v>11</v>
      </c>
      <c r="F54" s="45"/>
      <c r="G54" s="74" t="s">
        <v>26</v>
      </c>
      <c r="H54" s="41">
        <f>E54</f>
        <v>11</v>
      </c>
      <c r="I54" s="43"/>
      <c r="J54" s="75">
        <f>H54*I54</f>
        <v>0</v>
      </c>
    </row>
    <row r="55" spans="1:10" s="37" customFormat="1" ht="15.75" customHeight="1">
      <c r="A55" s="133"/>
      <c r="B55" s="92"/>
      <c r="C55" s="46" t="s">
        <v>43</v>
      </c>
      <c r="D55" s="32" t="s">
        <v>25</v>
      </c>
      <c r="E55" s="47"/>
      <c r="F55" s="45"/>
      <c r="G55" s="74" t="s">
        <v>26</v>
      </c>
      <c r="H55" s="41">
        <f>E55</f>
        <v>0</v>
      </c>
      <c r="I55" s="43"/>
      <c r="J55" s="75">
        <f>H55*I55</f>
        <v>0</v>
      </c>
    </row>
    <row r="56" spans="1:10" s="37" customFormat="1" ht="15.75" customHeight="1">
      <c r="A56" s="133"/>
      <c r="B56" s="92"/>
      <c r="C56" s="46" t="s">
        <v>44</v>
      </c>
      <c r="D56" s="32" t="s">
        <v>25</v>
      </c>
      <c r="E56" s="47"/>
      <c r="F56" s="45"/>
      <c r="G56" s="74" t="s">
        <v>26</v>
      </c>
      <c r="H56" s="41">
        <f>E56</f>
        <v>0</v>
      </c>
      <c r="I56" s="36"/>
      <c r="J56" s="75">
        <f>H56*I56</f>
        <v>0</v>
      </c>
    </row>
    <row r="57" spans="1:10" s="37" customFormat="1" ht="15.75" customHeight="1">
      <c r="A57" s="133"/>
      <c r="B57" s="92"/>
      <c r="C57" s="46" t="s">
        <v>45</v>
      </c>
      <c r="D57" s="32" t="s">
        <v>25</v>
      </c>
      <c r="E57" s="47"/>
      <c r="F57" s="45"/>
      <c r="G57" s="74" t="s">
        <v>26</v>
      </c>
      <c r="H57" s="41">
        <f>E57</f>
        <v>0</v>
      </c>
      <c r="I57" s="36"/>
      <c r="J57" s="75">
        <f>H57*I57</f>
        <v>0</v>
      </c>
    </row>
    <row r="58" spans="1:10" s="37" customFormat="1" ht="15.75" customHeight="1">
      <c r="A58" s="133"/>
      <c r="B58" s="92"/>
      <c r="C58" s="46" t="s">
        <v>46</v>
      </c>
      <c r="D58" s="32" t="s">
        <v>25</v>
      </c>
      <c r="E58" s="47">
        <v>1</v>
      </c>
      <c r="F58" s="45"/>
      <c r="G58" s="74" t="s">
        <v>26</v>
      </c>
      <c r="H58" s="41">
        <f>E58</f>
        <v>1</v>
      </c>
      <c r="I58" s="36"/>
      <c r="J58" s="75">
        <f>H58*I58</f>
        <v>0</v>
      </c>
    </row>
    <row r="59" spans="1:10" s="37" customFormat="1" ht="12.75" customHeight="1">
      <c r="A59" s="133"/>
      <c r="B59" s="92"/>
      <c r="C59" s="48"/>
      <c r="D59" s="49" t="s">
        <v>40</v>
      </c>
      <c r="E59" s="47">
        <f>SUM(E54:E58)</f>
        <v>12</v>
      </c>
      <c r="F59" s="45"/>
      <c r="G59" s="74"/>
      <c r="H59" s="51">
        <f>SUM(H54:H58)</f>
        <v>12</v>
      </c>
      <c r="I59" s="42"/>
      <c r="J59" s="77">
        <f>SUM(J54:J58)</f>
        <v>0</v>
      </c>
    </row>
    <row r="60" spans="1:10" s="37" customFormat="1" ht="15.75" customHeight="1">
      <c r="A60" s="133"/>
      <c r="B60" s="92"/>
      <c r="C60" s="46" t="s">
        <v>24</v>
      </c>
      <c r="D60" s="32" t="s">
        <v>27</v>
      </c>
      <c r="E60" s="47">
        <v>100</v>
      </c>
      <c r="F60" s="45"/>
      <c r="G60" s="74" t="s">
        <v>26</v>
      </c>
      <c r="H60" s="41">
        <f>E60</f>
        <v>100</v>
      </c>
      <c r="I60" s="36"/>
      <c r="J60" s="75">
        <f>H60*I60</f>
        <v>0</v>
      </c>
    </row>
    <row r="61" spans="1:10" s="37" customFormat="1" ht="15.75" customHeight="1">
      <c r="A61" s="133"/>
      <c r="B61" s="92"/>
      <c r="C61" s="46" t="s">
        <v>43</v>
      </c>
      <c r="D61" s="32" t="s">
        <v>27</v>
      </c>
      <c r="E61" s="47"/>
      <c r="F61" s="45"/>
      <c r="G61" s="74" t="s">
        <v>26</v>
      </c>
      <c r="H61" s="41">
        <f>E61</f>
        <v>0</v>
      </c>
      <c r="I61" s="36"/>
      <c r="J61" s="75">
        <f>H61*I61</f>
        <v>0</v>
      </c>
    </row>
    <row r="62" spans="1:10" s="37" customFormat="1" ht="15.75" customHeight="1">
      <c r="A62" s="133"/>
      <c r="B62" s="92"/>
      <c r="C62" s="46" t="s">
        <v>44</v>
      </c>
      <c r="D62" s="32" t="s">
        <v>27</v>
      </c>
      <c r="E62" s="47"/>
      <c r="F62" s="45"/>
      <c r="G62" s="74" t="s">
        <v>26</v>
      </c>
      <c r="H62" s="41">
        <f>E62</f>
        <v>0</v>
      </c>
      <c r="I62" s="36"/>
      <c r="J62" s="75">
        <f>H62*I62</f>
        <v>0</v>
      </c>
    </row>
    <row r="63" spans="1:10" s="37" customFormat="1" ht="15.75" customHeight="1">
      <c r="A63" s="133"/>
      <c r="B63" s="92"/>
      <c r="C63" s="46" t="s">
        <v>45</v>
      </c>
      <c r="D63" s="32" t="s">
        <v>27</v>
      </c>
      <c r="E63" s="47"/>
      <c r="F63" s="45"/>
      <c r="G63" s="74" t="s">
        <v>26</v>
      </c>
      <c r="H63" s="41">
        <f>E63</f>
        <v>0</v>
      </c>
      <c r="I63" s="36"/>
      <c r="J63" s="75">
        <f>H63*I63</f>
        <v>0</v>
      </c>
    </row>
    <row r="64" spans="1:10" s="37" customFormat="1" ht="15.75" customHeight="1">
      <c r="A64" s="133"/>
      <c r="B64" s="92"/>
      <c r="C64" s="46" t="s">
        <v>46</v>
      </c>
      <c r="D64" s="32" t="s">
        <v>27</v>
      </c>
      <c r="E64" s="47"/>
      <c r="F64" s="45"/>
      <c r="G64" s="74" t="s">
        <v>26</v>
      </c>
      <c r="H64" s="41">
        <f>E64</f>
        <v>0</v>
      </c>
      <c r="I64" s="36"/>
      <c r="J64" s="75">
        <f>H64*I64</f>
        <v>0</v>
      </c>
    </row>
    <row r="65" spans="1:10" s="37" customFormat="1" ht="12.75" customHeight="1">
      <c r="A65" s="133"/>
      <c r="B65" s="92"/>
      <c r="C65" s="48"/>
      <c r="D65" s="49" t="s">
        <v>40</v>
      </c>
      <c r="E65" s="47">
        <f>SUM(E60:E64)</f>
        <v>100</v>
      </c>
      <c r="F65" s="45"/>
      <c r="G65" s="74"/>
      <c r="H65" s="51">
        <f>SUM(H60:H64)</f>
        <v>100</v>
      </c>
      <c r="I65" s="42"/>
      <c r="J65" s="77">
        <f>SUM(J60:J64)</f>
        <v>0</v>
      </c>
    </row>
    <row r="66" spans="1:10" s="37" customFormat="1" ht="15.75" customHeight="1">
      <c r="A66" s="133"/>
      <c r="B66" s="92"/>
      <c r="C66" s="46" t="s">
        <v>24</v>
      </c>
      <c r="D66" s="38" t="s">
        <v>28</v>
      </c>
      <c r="E66" s="47">
        <v>27</v>
      </c>
      <c r="F66" s="40">
        <v>0.65</v>
      </c>
      <c r="G66" s="74" t="s">
        <v>29</v>
      </c>
      <c r="H66" s="41">
        <f>ROUND(E66/F66,0)</f>
        <v>42</v>
      </c>
      <c r="I66" s="42"/>
      <c r="J66" s="75">
        <f>H66*I66</f>
        <v>0</v>
      </c>
    </row>
    <row r="67" spans="1:10" s="37" customFormat="1" ht="15.75" customHeight="1">
      <c r="A67" s="133"/>
      <c r="B67" s="92"/>
      <c r="C67" s="46" t="s">
        <v>43</v>
      </c>
      <c r="D67" s="38" t="s">
        <v>28</v>
      </c>
      <c r="E67" s="47">
        <v>2</v>
      </c>
      <c r="F67" s="40">
        <v>0.6</v>
      </c>
      <c r="G67" s="74" t="s">
        <v>29</v>
      </c>
      <c r="H67" s="41">
        <f>ROUND(E67/F67,0)</f>
        <v>3</v>
      </c>
      <c r="I67" s="43"/>
      <c r="J67" s="75">
        <f>H67*I67</f>
        <v>0</v>
      </c>
    </row>
    <row r="68" spans="1:10" s="37" customFormat="1" ht="15.75" customHeight="1">
      <c r="A68" s="133"/>
      <c r="B68" s="92"/>
      <c r="C68" s="46" t="s">
        <v>44</v>
      </c>
      <c r="D68" s="38" t="s">
        <v>28</v>
      </c>
      <c r="E68" s="47">
        <v>0</v>
      </c>
      <c r="F68" s="40">
        <v>0.6</v>
      </c>
      <c r="G68" s="74" t="s">
        <v>29</v>
      </c>
      <c r="H68" s="41">
        <f>ROUND(E68/F68,0)</f>
        <v>0</v>
      </c>
      <c r="I68" s="43"/>
      <c r="J68" s="75">
        <f>H68*I68</f>
        <v>0</v>
      </c>
    </row>
    <row r="69" spans="1:10" s="37" customFormat="1" ht="15.75" customHeight="1">
      <c r="A69" s="133"/>
      <c r="B69" s="92"/>
      <c r="C69" s="46" t="s">
        <v>45</v>
      </c>
      <c r="D69" s="38" t="s">
        <v>28</v>
      </c>
      <c r="E69" s="47">
        <v>1</v>
      </c>
      <c r="F69" s="40">
        <v>0.6</v>
      </c>
      <c r="G69" s="74" t="s">
        <v>29</v>
      </c>
      <c r="H69" s="41">
        <f>ROUND(E69/F69,0)</f>
        <v>2</v>
      </c>
      <c r="I69" s="43"/>
      <c r="J69" s="75">
        <f>H69*I69</f>
        <v>0</v>
      </c>
    </row>
    <row r="70" spans="1:10" s="37" customFormat="1" ht="15.75" customHeight="1">
      <c r="A70" s="133"/>
      <c r="B70" s="92"/>
      <c r="C70" s="46" t="s">
        <v>46</v>
      </c>
      <c r="D70" s="38" t="s">
        <v>28</v>
      </c>
      <c r="E70" s="47">
        <v>3</v>
      </c>
      <c r="F70" s="40">
        <v>0.6</v>
      </c>
      <c r="G70" s="74" t="s">
        <v>29</v>
      </c>
      <c r="H70" s="41">
        <f>ROUND(E70/F70,0)</f>
        <v>5</v>
      </c>
      <c r="I70" s="43"/>
      <c r="J70" s="75">
        <f>H70*I70</f>
        <v>0</v>
      </c>
    </row>
    <row r="71" spans="1:10" s="37" customFormat="1" ht="12.75" customHeight="1">
      <c r="A71" s="133"/>
      <c r="B71" s="92"/>
      <c r="C71" s="48"/>
      <c r="D71" s="49" t="s">
        <v>40</v>
      </c>
      <c r="E71" s="47">
        <f>SUM(E66:E70)</f>
        <v>33</v>
      </c>
      <c r="F71" s="40"/>
      <c r="G71" s="74"/>
      <c r="H71" s="51">
        <f>SUM(H66:H70)</f>
        <v>52</v>
      </c>
      <c r="I71" s="42"/>
      <c r="J71" s="77">
        <f>SUM(J66:J70)</f>
        <v>0</v>
      </c>
    </row>
    <row r="72" spans="1:10" s="37" customFormat="1" ht="15.75" customHeight="1">
      <c r="A72" s="133"/>
      <c r="B72" s="92"/>
      <c r="C72" s="46" t="s">
        <v>24</v>
      </c>
      <c r="D72" s="38" t="s">
        <v>30</v>
      </c>
      <c r="E72" s="47">
        <v>38</v>
      </c>
      <c r="F72" s="40">
        <v>0.65</v>
      </c>
      <c r="G72" s="74" t="s">
        <v>29</v>
      </c>
      <c r="H72" s="41">
        <f>ROUND(E72/F72,0)</f>
        <v>58</v>
      </c>
      <c r="I72" s="42"/>
      <c r="J72" s="75">
        <f>H72*I72</f>
        <v>0</v>
      </c>
    </row>
    <row r="73" spans="1:10" s="37" customFormat="1" ht="15.75" customHeight="1">
      <c r="A73" s="133"/>
      <c r="B73" s="92"/>
      <c r="C73" s="46" t="s">
        <v>43</v>
      </c>
      <c r="D73" s="38" t="s">
        <v>30</v>
      </c>
      <c r="E73" s="47">
        <v>1</v>
      </c>
      <c r="F73" s="40">
        <v>0.6</v>
      </c>
      <c r="G73" s="74" t="s">
        <v>29</v>
      </c>
      <c r="H73" s="41">
        <f>ROUND(E73/F73,0)</f>
        <v>2</v>
      </c>
      <c r="I73" s="43"/>
      <c r="J73" s="75">
        <f>H73*I73</f>
        <v>0</v>
      </c>
    </row>
    <row r="74" spans="1:10" s="37" customFormat="1" ht="15.75" customHeight="1">
      <c r="A74" s="133"/>
      <c r="B74" s="92"/>
      <c r="C74" s="46" t="s">
        <v>44</v>
      </c>
      <c r="D74" s="38" t="s">
        <v>30</v>
      </c>
      <c r="E74" s="47"/>
      <c r="F74" s="40">
        <v>0.6</v>
      </c>
      <c r="G74" s="74" t="s">
        <v>29</v>
      </c>
      <c r="H74" s="41">
        <f>ROUND(E74/F74,0)</f>
        <v>0</v>
      </c>
      <c r="I74" s="43"/>
      <c r="J74" s="75">
        <f>H74*I74</f>
        <v>0</v>
      </c>
    </row>
    <row r="75" spans="1:10" s="37" customFormat="1" ht="15.75" customHeight="1">
      <c r="A75" s="133"/>
      <c r="B75" s="92"/>
      <c r="C75" s="46" t="s">
        <v>45</v>
      </c>
      <c r="D75" s="38" t="s">
        <v>30</v>
      </c>
      <c r="E75" s="47"/>
      <c r="F75" s="40">
        <v>0.6</v>
      </c>
      <c r="G75" s="74" t="s">
        <v>29</v>
      </c>
      <c r="H75" s="41">
        <f>ROUND(E75/F75,0)</f>
        <v>0</v>
      </c>
      <c r="I75" s="43"/>
      <c r="J75" s="75">
        <f>H75*I75</f>
        <v>0</v>
      </c>
    </row>
    <row r="76" spans="1:10" s="37" customFormat="1" ht="15.75" customHeight="1">
      <c r="A76" s="133"/>
      <c r="B76" s="92"/>
      <c r="C76" s="46" t="s">
        <v>46</v>
      </c>
      <c r="D76" s="38" t="s">
        <v>30</v>
      </c>
      <c r="E76" s="47"/>
      <c r="F76" s="40">
        <v>0.6</v>
      </c>
      <c r="G76" s="74" t="s">
        <v>29</v>
      </c>
      <c r="H76" s="41">
        <f>ROUND(E76/F76,0)</f>
        <v>0</v>
      </c>
      <c r="I76" s="43"/>
      <c r="J76" s="75">
        <f>H76*I76</f>
        <v>0</v>
      </c>
    </row>
    <row r="77" spans="1:10" s="37" customFormat="1" ht="12.75" customHeight="1">
      <c r="A77" s="133"/>
      <c r="B77" s="92"/>
      <c r="C77" s="48"/>
      <c r="D77" s="49" t="s">
        <v>40</v>
      </c>
      <c r="E77" s="47">
        <f>SUM(E72:E76)</f>
        <v>39</v>
      </c>
      <c r="F77" s="40"/>
      <c r="G77" s="74"/>
      <c r="H77" s="51">
        <f>SUM(H72:H76)</f>
        <v>60</v>
      </c>
      <c r="I77" s="42"/>
      <c r="J77" s="77">
        <f>SUM(J72:J76)</f>
        <v>0</v>
      </c>
    </row>
    <row r="78" spans="1:10" s="37" customFormat="1" ht="15.75" customHeight="1">
      <c r="A78" s="133"/>
      <c r="B78" s="92"/>
      <c r="C78" s="46" t="s">
        <v>24</v>
      </c>
      <c r="D78" s="38" t="s">
        <v>31</v>
      </c>
      <c r="E78" s="47"/>
      <c r="F78" s="40">
        <v>0.65</v>
      </c>
      <c r="G78" s="74" t="s">
        <v>29</v>
      </c>
      <c r="H78" s="41">
        <f>ROUND(E78/F78,0)</f>
        <v>0</v>
      </c>
      <c r="I78" s="42"/>
      <c r="J78" s="75">
        <f>H78*I78</f>
        <v>0</v>
      </c>
    </row>
    <row r="79" spans="1:10" s="37" customFormat="1" ht="15.75" customHeight="1">
      <c r="A79" s="133"/>
      <c r="B79" s="92"/>
      <c r="C79" s="46" t="s">
        <v>43</v>
      </c>
      <c r="D79" s="38" t="s">
        <v>31</v>
      </c>
      <c r="E79" s="47"/>
      <c r="F79" s="40">
        <v>0.6</v>
      </c>
      <c r="G79" s="74" t="s">
        <v>29</v>
      </c>
      <c r="H79" s="41">
        <f>ROUND(E79/F79,0)</f>
        <v>0</v>
      </c>
      <c r="I79" s="43"/>
      <c r="J79" s="75">
        <f>H79*I79</f>
        <v>0</v>
      </c>
    </row>
    <row r="80" spans="1:10" s="37" customFormat="1" ht="15.75" customHeight="1">
      <c r="A80" s="133"/>
      <c r="B80" s="92"/>
      <c r="C80" s="46" t="s">
        <v>44</v>
      </c>
      <c r="D80" s="38" t="s">
        <v>31</v>
      </c>
      <c r="E80" s="47"/>
      <c r="F80" s="40">
        <v>0.6</v>
      </c>
      <c r="G80" s="74" t="s">
        <v>29</v>
      </c>
      <c r="H80" s="41">
        <f>ROUND(E80/F80,0)</f>
        <v>0</v>
      </c>
      <c r="I80" s="43"/>
      <c r="J80" s="75">
        <f>H80*I80</f>
        <v>0</v>
      </c>
    </row>
    <row r="81" spans="1:10" s="37" customFormat="1" ht="15.75" customHeight="1">
      <c r="A81" s="133"/>
      <c r="B81" s="92"/>
      <c r="C81" s="46" t="s">
        <v>45</v>
      </c>
      <c r="D81" s="38" t="s">
        <v>31</v>
      </c>
      <c r="E81" s="47"/>
      <c r="F81" s="40">
        <v>0.6</v>
      </c>
      <c r="G81" s="74" t="s">
        <v>29</v>
      </c>
      <c r="H81" s="41">
        <f>ROUND(E81/F81,0)</f>
        <v>0</v>
      </c>
      <c r="I81" s="43"/>
      <c r="J81" s="75">
        <f>H81*I81</f>
        <v>0</v>
      </c>
    </row>
    <row r="82" spans="1:10" s="37" customFormat="1" ht="15.75" customHeight="1">
      <c r="A82" s="133"/>
      <c r="B82" s="92"/>
      <c r="C82" s="46" t="s">
        <v>46</v>
      </c>
      <c r="D82" s="38" t="s">
        <v>31</v>
      </c>
      <c r="E82" s="47"/>
      <c r="F82" s="40">
        <v>0.6</v>
      </c>
      <c r="G82" s="74" t="s">
        <v>29</v>
      </c>
      <c r="H82" s="41">
        <f>ROUND(E82/F82,0)</f>
        <v>0</v>
      </c>
      <c r="I82" s="43"/>
      <c r="J82" s="75">
        <f>H82*I82</f>
        <v>0</v>
      </c>
    </row>
    <row r="83" spans="1:10" s="37" customFormat="1" ht="12.75" customHeight="1">
      <c r="A83" s="133"/>
      <c r="B83" s="92"/>
      <c r="C83" s="48"/>
      <c r="D83" s="49" t="s">
        <v>40</v>
      </c>
      <c r="E83" s="47">
        <f>SUM(E78:E82)</f>
        <v>0</v>
      </c>
      <c r="F83" s="40"/>
      <c r="G83" s="74"/>
      <c r="H83" s="51">
        <f>SUM(H78:H82)</f>
        <v>0</v>
      </c>
      <c r="I83" s="42"/>
      <c r="J83" s="77">
        <f>SUM(J78:J82)</f>
        <v>0</v>
      </c>
    </row>
    <row r="84" spans="1:10" s="37" customFormat="1" ht="15.75" customHeight="1">
      <c r="A84" s="133"/>
      <c r="B84" s="92"/>
      <c r="C84" s="46" t="s">
        <v>24</v>
      </c>
      <c r="D84" s="38" t="s">
        <v>32</v>
      </c>
      <c r="E84" s="47">
        <v>3</v>
      </c>
      <c r="F84" s="40">
        <v>0.65</v>
      </c>
      <c r="G84" s="74" t="s">
        <v>29</v>
      </c>
      <c r="H84" s="41">
        <f>ROUND(E84/F84,0)</f>
        <v>5</v>
      </c>
      <c r="I84" s="42"/>
      <c r="J84" s="75">
        <f>H84*I84</f>
        <v>0</v>
      </c>
    </row>
    <row r="85" spans="1:10" s="37" customFormat="1" ht="15.75" customHeight="1">
      <c r="A85" s="133"/>
      <c r="B85" s="92"/>
      <c r="C85" s="46" t="s">
        <v>43</v>
      </c>
      <c r="D85" s="38" t="s">
        <v>32</v>
      </c>
      <c r="E85" s="47">
        <v>19</v>
      </c>
      <c r="F85" s="40">
        <v>0.6</v>
      </c>
      <c r="G85" s="74" t="s">
        <v>29</v>
      </c>
      <c r="H85" s="41">
        <f>ROUND(E85/F85,0)</f>
        <v>32</v>
      </c>
      <c r="I85" s="43"/>
      <c r="J85" s="75">
        <f>H85*I85</f>
        <v>0</v>
      </c>
    </row>
    <row r="86" spans="1:10" s="37" customFormat="1" ht="15.75" customHeight="1">
      <c r="A86" s="133"/>
      <c r="B86" s="92"/>
      <c r="C86" s="46" t="s">
        <v>44</v>
      </c>
      <c r="D86" s="38" t="s">
        <v>32</v>
      </c>
      <c r="E86" s="47">
        <v>2</v>
      </c>
      <c r="F86" s="40">
        <v>0.6</v>
      </c>
      <c r="G86" s="74" t="s">
        <v>29</v>
      </c>
      <c r="H86" s="41">
        <f>ROUND(E86/F86,0)</f>
        <v>3</v>
      </c>
      <c r="I86" s="43"/>
      <c r="J86" s="75">
        <f>H86*I86</f>
        <v>0</v>
      </c>
    </row>
    <row r="87" spans="1:10" s="37" customFormat="1" ht="15.75" customHeight="1">
      <c r="A87" s="133"/>
      <c r="B87" s="92"/>
      <c r="C87" s="46" t="s">
        <v>45</v>
      </c>
      <c r="D87" s="38" t="s">
        <v>32</v>
      </c>
      <c r="E87" s="47">
        <v>6</v>
      </c>
      <c r="F87" s="40">
        <v>0.6</v>
      </c>
      <c r="G87" s="74" t="s">
        <v>29</v>
      </c>
      <c r="H87" s="41">
        <f>ROUND(E87/F87,0)</f>
        <v>10</v>
      </c>
      <c r="I87" s="43"/>
      <c r="J87" s="75">
        <f>H87*I87</f>
        <v>0</v>
      </c>
    </row>
    <row r="88" spans="1:10" s="37" customFormat="1" ht="15.75" customHeight="1">
      <c r="A88" s="133"/>
      <c r="B88" s="92"/>
      <c r="C88" s="46" t="s">
        <v>46</v>
      </c>
      <c r="D88" s="38" t="s">
        <v>32</v>
      </c>
      <c r="E88" s="47">
        <v>20</v>
      </c>
      <c r="F88" s="40">
        <v>0.6</v>
      </c>
      <c r="G88" s="74" t="s">
        <v>29</v>
      </c>
      <c r="H88" s="41">
        <f>ROUND(E88/F88,0)</f>
        <v>33</v>
      </c>
      <c r="I88" s="43"/>
      <c r="J88" s="75">
        <f>H88*I88</f>
        <v>0</v>
      </c>
    </row>
    <row r="89" spans="1:10" s="37" customFormat="1" ht="12.75" customHeight="1">
      <c r="A89" s="133"/>
      <c r="B89" s="92"/>
      <c r="C89" s="48"/>
      <c r="D89" s="49" t="s">
        <v>40</v>
      </c>
      <c r="E89" s="47">
        <f>SUM(E84:E88)</f>
        <v>50</v>
      </c>
      <c r="F89" s="40"/>
      <c r="G89" s="74"/>
      <c r="H89" s="51">
        <f>SUM(H84:H88)</f>
        <v>83</v>
      </c>
      <c r="I89" s="42"/>
      <c r="J89" s="77">
        <f>SUM(J84:J88)</f>
        <v>0</v>
      </c>
    </row>
    <row r="90" spans="1:10" s="37" customFormat="1" ht="15.75" customHeight="1">
      <c r="A90" s="133"/>
      <c r="B90" s="92"/>
      <c r="C90" s="46" t="s">
        <v>24</v>
      </c>
      <c r="D90" s="38" t="s">
        <v>33</v>
      </c>
      <c r="E90" s="47">
        <v>3</v>
      </c>
      <c r="F90" s="40">
        <v>0.6</v>
      </c>
      <c r="G90" s="74" t="s">
        <v>29</v>
      </c>
      <c r="H90" s="41">
        <f>ROUND(E90/F90,0)</f>
        <v>5</v>
      </c>
      <c r="I90" s="43"/>
      <c r="J90" s="75">
        <f>H90*I90</f>
        <v>0</v>
      </c>
    </row>
    <row r="91" spans="1:10" s="37" customFormat="1" ht="15.75" customHeight="1">
      <c r="A91" s="133"/>
      <c r="B91" s="92"/>
      <c r="C91" s="46" t="s">
        <v>43</v>
      </c>
      <c r="D91" s="38" t="s">
        <v>33</v>
      </c>
      <c r="E91" s="47">
        <v>20</v>
      </c>
      <c r="F91" s="40">
        <v>0.55</v>
      </c>
      <c r="G91" s="74" t="s">
        <v>29</v>
      </c>
      <c r="H91" s="41">
        <f>ROUND(E91/F91,0)</f>
        <v>36</v>
      </c>
      <c r="I91" s="43"/>
      <c r="J91" s="75">
        <f>H91*I91</f>
        <v>0</v>
      </c>
    </row>
    <row r="92" spans="1:10" s="37" customFormat="1" ht="15.75" customHeight="1">
      <c r="A92" s="133"/>
      <c r="B92" s="92"/>
      <c r="C92" s="46" t="s">
        <v>44</v>
      </c>
      <c r="D92" s="38" t="s">
        <v>33</v>
      </c>
      <c r="E92" s="47">
        <v>3</v>
      </c>
      <c r="F92" s="40">
        <v>0.55</v>
      </c>
      <c r="G92" s="74" t="s">
        <v>29</v>
      </c>
      <c r="H92" s="41">
        <f>ROUND(E92/F92,0)</f>
        <v>5</v>
      </c>
      <c r="I92" s="43"/>
      <c r="J92" s="75">
        <f>H92*I92</f>
        <v>0</v>
      </c>
    </row>
    <row r="93" spans="1:10" s="37" customFormat="1" ht="15.75" customHeight="1">
      <c r="A93" s="133"/>
      <c r="B93" s="92"/>
      <c r="C93" s="46" t="s">
        <v>45</v>
      </c>
      <c r="D93" s="38" t="s">
        <v>33</v>
      </c>
      <c r="E93" s="47">
        <v>5</v>
      </c>
      <c r="F93" s="40">
        <v>0.55</v>
      </c>
      <c r="G93" s="74" t="s">
        <v>29</v>
      </c>
      <c r="H93" s="41">
        <f>ROUND(E93/F93,0)</f>
        <v>9</v>
      </c>
      <c r="I93" s="43"/>
      <c r="J93" s="75">
        <f>H93*I93</f>
        <v>0</v>
      </c>
    </row>
    <row r="94" spans="1:10" s="37" customFormat="1" ht="15.75" customHeight="1">
      <c r="A94" s="133"/>
      <c r="B94" s="92"/>
      <c r="C94" s="46" t="s">
        <v>46</v>
      </c>
      <c r="D94" s="38" t="s">
        <v>33</v>
      </c>
      <c r="E94" s="47">
        <v>21</v>
      </c>
      <c r="F94" s="40">
        <v>0.55</v>
      </c>
      <c r="G94" s="74" t="s">
        <v>29</v>
      </c>
      <c r="H94" s="41">
        <f>ROUND(E94/F94,0)</f>
        <v>38</v>
      </c>
      <c r="I94" s="43"/>
      <c r="J94" s="75">
        <f>H94*I94</f>
        <v>0</v>
      </c>
    </row>
    <row r="95" spans="1:10" s="37" customFormat="1" ht="12.75" customHeight="1">
      <c r="A95" s="133"/>
      <c r="B95" s="92"/>
      <c r="C95" s="48"/>
      <c r="D95" s="49" t="s">
        <v>40</v>
      </c>
      <c r="E95" s="47">
        <f>SUM(E90:E94)</f>
        <v>52</v>
      </c>
      <c r="F95" s="45"/>
      <c r="G95" s="74"/>
      <c r="H95" s="51">
        <f>SUM(H90:H94)</f>
        <v>93</v>
      </c>
      <c r="I95" s="42"/>
      <c r="J95" s="77">
        <f>SUM(J90:J94)</f>
        <v>0</v>
      </c>
    </row>
    <row r="96" spans="1:10" s="37" customFormat="1" ht="13.5" customHeight="1">
      <c r="A96" s="133"/>
      <c r="B96" s="92"/>
      <c r="C96" s="102" t="s">
        <v>47</v>
      </c>
      <c r="D96" s="103"/>
      <c r="E96" s="53">
        <f>SUM(E95,E77,E59,E71,E89,E83,E65)</f>
        <v>286</v>
      </c>
      <c r="F96" s="45"/>
      <c r="G96" s="96"/>
      <c r="H96" s="97"/>
      <c r="I96" s="42"/>
      <c r="J96" s="79">
        <f>SUM(J95,J77,J59,J71,J89,J83,J65)</f>
        <v>0</v>
      </c>
    </row>
    <row r="97" spans="1:10" s="37" customFormat="1" ht="15.75" customHeight="1">
      <c r="A97" s="133"/>
      <c r="B97" s="92" t="s">
        <v>48</v>
      </c>
      <c r="C97" s="46" t="s">
        <v>39</v>
      </c>
      <c r="D97" s="32" t="s">
        <v>25</v>
      </c>
      <c r="E97" s="47">
        <v>1</v>
      </c>
      <c r="F97" s="45"/>
      <c r="G97" s="74" t="s">
        <v>26</v>
      </c>
      <c r="H97" s="41">
        <f>E97</f>
        <v>1</v>
      </c>
      <c r="I97" s="43"/>
      <c r="J97" s="75">
        <f>H97*I97</f>
        <v>0</v>
      </c>
    </row>
    <row r="98" spans="1:10" s="37" customFormat="1" ht="15.75" customHeight="1">
      <c r="A98" s="133"/>
      <c r="B98" s="92"/>
      <c r="C98" s="46" t="s">
        <v>24</v>
      </c>
      <c r="D98" s="32" t="s">
        <v>25</v>
      </c>
      <c r="E98" s="47">
        <v>0</v>
      </c>
      <c r="F98" s="45"/>
      <c r="G98" s="74" t="s">
        <v>26</v>
      </c>
      <c r="H98" s="41">
        <f>E98</f>
        <v>0</v>
      </c>
      <c r="I98" s="36"/>
      <c r="J98" s="75">
        <f>H98*I98</f>
        <v>0</v>
      </c>
    </row>
    <row r="99" spans="1:10" s="37" customFormat="1" ht="12.75" customHeight="1">
      <c r="A99" s="133"/>
      <c r="B99" s="92"/>
      <c r="C99" s="48"/>
      <c r="D99" s="49" t="s">
        <v>40</v>
      </c>
      <c r="E99" s="47">
        <f>SUM(E97:E98)</f>
        <v>1</v>
      </c>
      <c r="F99" s="50"/>
      <c r="G99" s="74"/>
      <c r="H99" s="51">
        <f>SUM(H97:H98)</f>
        <v>1</v>
      </c>
      <c r="I99" s="42"/>
      <c r="J99" s="77">
        <f>SUM(J97:J98)</f>
        <v>0</v>
      </c>
    </row>
    <row r="100" spans="1:10" s="37" customFormat="1" ht="15.75" customHeight="1">
      <c r="A100" s="133"/>
      <c r="B100" s="92"/>
      <c r="C100" s="46" t="s">
        <v>39</v>
      </c>
      <c r="D100" s="32" t="s">
        <v>27</v>
      </c>
      <c r="E100" s="47">
        <v>30</v>
      </c>
      <c r="F100" s="45"/>
      <c r="G100" s="74" t="s">
        <v>26</v>
      </c>
      <c r="H100" s="41">
        <f>E100</f>
        <v>30</v>
      </c>
      <c r="I100" s="36"/>
      <c r="J100" s="75">
        <f>H100*I100</f>
        <v>0</v>
      </c>
    </row>
    <row r="101" spans="1:10" s="37" customFormat="1" ht="15.75" customHeight="1">
      <c r="A101" s="133"/>
      <c r="B101" s="92"/>
      <c r="C101" s="46" t="s">
        <v>24</v>
      </c>
      <c r="D101" s="32" t="s">
        <v>27</v>
      </c>
      <c r="E101" s="47">
        <v>10</v>
      </c>
      <c r="F101" s="45"/>
      <c r="G101" s="74" t="s">
        <v>26</v>
      </c>
      <c r="H101" s="41">
        <f>E101</f>
        <v>10</v>
      </c>
      <c r="I101" s="36"/>
      <c r="J101" s="75">
        <f>H101*I101</f>
        <v>0</v>
      </c>
    </row>
    <row r="102" spans="1:10" s="37" customFormat="1" ht="12.75" customHeight="1">
      <c r="A102" s="133"/>
      <c r="B102" s="92"/>
      <c r="C102" s="48"/>
      <c r="D102" s="49" t="s">
        <v>40</v>
      </c>
      <c r="E102" s="47">
        <f>SUM(E100:E101)</f>
        <v>40</v>
      </c>
      <c r="F102" s="50"/>
      <c r="G102" s="74"/>
      <c r="H102" s="51">
        <f>SUM(H100:H101)</f>
        <v>40</v>
      </c>
      <c r="I102" s="42"/>
      <c r="J102" s="77">
        <f>SUM(J100:J101)</f>
        <v>0</v>
      </c>
    </row>
    <row r="103" spans="1:10" s="37" customFormat="1" ht="15.75" customHeight="1">
      <c r="A103" s="133"/>
      <c r="B103" s="92"/>
      <c r="C103" s="46" t="s">
        <v>39</v>
      </c>
      <c r="D103" s="38" t="s">
        <v>28</v>
      </c>
      <c r="E103" s="47">
        <v>12</v>
      </c>
      <c r="F103" s="40">
        <v>0.65</v>
      </c>
      <c r="G103" s="74" t="s">
        <v>29</v>
      </c>
      <c r="H103" s="41">
        <f>ROUND(E103/F103,0)</f>
        <v>18</v>
      </c>
      <c r="I103" s="42"/>
      <c r="J103" s="75">
        <f>H103*I103</f>
        <v>0</v>
      </c>
    </row>
    <row r="104" spans="1:10" s="37" customFormat="1" ht="15.75" customHeight="1">
      <c r="A104" s="133"/>
      <c r="B104" s="92"/>
      <c r="C104" s="46" t="s">
        <v>24</v>
      </c>
      <c r="D104" s="38" t="s">
        <v>28</v>
      </c>
      <c r="E104" s="47">
        <v>5</v>
      </c>
      <c r="F104" s="40">
        <v>0.65</v>
      </c>
      <c r="G104" s="74" t="s">
        <v>29</v>
      </c>
      <c r="H104" s="41">
        <f>ROUND(E104/F104,0)</f>
        <v>8</v>
      </c>
      <c r="I104" s="42"/>
      <c r="J104" s="75">
        <f>H104*I104</f>
        <v>0</v>
      </c>
    </row>
    <row r="105" spans="1:10" s="37" customFormat="1" ht="12.75" customHeight="1">
      <c r="A105" s="133"/>
      <c r="B105" s="92"/>
      <c r="C105" s="48"/>
      <c r="D105" s="49" t="s">
        <v>40</v>
      </c>
      <c r="E105" s="47">
        <f>SUM(E103:E104)</f>
        <v>17</v>
      </c>
      <c r="F105" s="50"/>
      <c r="G105" s="74"/>
      <c r="H105" s="51">
        <f>SUM(H103:H104)</f>
        <v>26</v>
      </c>
      <c r="I105" s="42"/>
      <c r="J105" s="77">
        <f>SUM(J103:J104)</f>
        <v>0</v>
      </c>
    </row>
    <row r="106" spans="1:10" s="37" customFormat="1" ht="15.75" customHeight="1">
      <c r="A106" s="133"/>
      <c r="B106" s="92"/>
      <c r="C106" s="46" t="s">
        <v>39</v>
      </c>
      <c r="D106" s="38" t="s">
        <v>30</v>
      </c>
      <c r="E106" s="47">
        <v>25</v>
      </c>
      <c r="F106" s="40">
        <v>0.65</v>
      </c>
      <c r="G106" s="74" t="s">
        <v>29</v>
      </c>
      <c r="H106" s="41">
        <f>ROUND(E106/F106,0)</f>
        <v>38</v>
      </c>
      <c r="I106" s="42"/>
      <c r="J106" s="75">
        <f>H106*I106</f>
        <v>0</v>
      </c>
    </row>
    <row r="107" spans="1:10" s="37" customFormat="1" ht="15.75" customHeight="1">
      <c r="A107" s="133"/>
      <c r="B107" s="92"/>
      <c r="C107" s="46" t="s">
        <v>24</v>
      </c>
      <c r="D107" s="38" t="s">
        <v>30</v>
      </c>
      <c r="E107" s="47">
        <v>13</v>
      </c>
      <c r="F107" s="40">
        <v>0.65</v>
      </c>
      <c r="G107" s="74" t="s">
        <v>29</v>
      </c>
      <c r="H107" s="41">
        <f>ROUND(E107/F107,0)</f>
        <v>20</v>
      </c>
      <c r="I107" s="42"/>
      <c r="J107" s="75">
        <f>H107*I107</f>
        <v>0</v>
      </c>
    </row>
    <row r="108" spans="1:10" s="37" customFormat="1" ht="12.75" customHeight="1">
      <c r="A108" s="133"/>
      <c r="B108" s="92"/>
      <c r="C108" s="48"/>
      <c r="D108" s="49" t="s">
        <v>40</v>
      </c>
      <c r="E108" s="47">
        <f>SUM(E106:E107)</f>
        <v>38</v>
      </c>
      <c r="F108" s="50"/>
      <c r="G108" s="74"/>
      <c r="H108" s="52">
        <f>SUM(H106:H107)</f>
        <v>58</v>
      </c>
      <c r="I108" s="42"/>
      <c r="J108" s="77">
        <f>SUM(J106:J107)</f>
        <v>0</v>
      </c>
    </row>
    <row r="109" spans="1:10" s="37" customFormat="1" ht="15.75" customHeight="1">
      <c r="A109" s="133"/>
      <c r="B109" s="92"/>
      <c r="C109" s="46" t="s">
        <v>39</v>
      </c>
      <c r="D109" s="38" t="s">
        <v>31</v>
      </c>
      <c r="E109" s="47"/>
      <c r="F109" s="40">
        <v>0.65</v>
      </c>
      <c r="G109" s="74" t="s">
        <v>29</v>
      </c>
      <c r="H109" s="41">
        <f>ROUND(E109/F109,0)</f>
        <v>0</v>
      </c>
      <c r="I109" s="42"/>
      <c r="J109" s="75">
        <f>H109*I109</f>
        <v>0</v>
      </c>
    </row>
    <row r="110" spans="1:10" s="37" customFormat="1" ht="15.75" customHeight="1">
      <c r="A110" s="133"/>
      <c r="B110" s="92"/>
      <c r="C110" s="46" t="s">
        <v>24</v>
      </c>
      <c r="D110" s="38" t="s">
        <v>31</v>
      </c>
      <c r="E110" s="47"/>
      <c r="F110" s="40">
        <v>0.65</v>
      </c>
      <c r="G110" s="74" t="s">
        <v>29</v>
      </c>
      <c r="H110" s="41">
        <f>ROUND(E110/F110,0)</f>
        <v>0</v>
      </c>
      <c r="I110" s="42"/>
      <c r="J110" s="75">
        <f>H110*I110</f>
        <v>0</v>
      </c>
    </row>
    <row r="111" spans="1:10" s="37" customFormat="1" ht="12.75" customHeight="1">
      <c r="A111" s="133"/>
      <c r="B111" s="92"/>
      <c r="C111" s="48"/>
      <c r="D111" s="49" t="s">
        <v>40</v>
      </c>
      <c r="E111" s="47">
        <f>SUM(E109:E110)</f>
        <v>0</v>
      </c>
      <c r="F111" s="50"/>
      <c r="G111" s="74"/>
      <c r="H111" s="52">
        <f>SUM(H109:H110)</f>
        <v>0</v>
      </c>
      <c r="I111" s="42"/>
      <c r="J111" s="77">
        <f>SUM(J109:J110)</f>
        <v>0</v>
      </c>
    </row>
    <row r="112" spans="1:10" s="37" customFormat="1" ht="15.75" customHeight="1">
      <c r="A112" s="133"/>
      <c r="B112" s="92"/>
      <c r="C112" s="46" t="s">
        <v>39</v>
      </c>
      <c r="D112" s="38" t="s">
        <v>32</v>
      </c>
      <c r="E112" s="47">
        <v>52</v>
      </c>
      <c r="F112" s="40">
        <v>0.65</v>
      </c>
      <c r="G112" s="74" t="s">
        <v>29</v>
      </c>
      <c r="H112" s="41">
        <f>ROUND(E112/F112,0)</f>
        <v>80</v>
      </c>
      <c r="I112" s="42"/>
      <c r="J112" s="75">
        <f>H112*I112</f>
        <v>0</v>
      </c>
    </row>
    <row r="113" spans="1:10" s="37" customFormat="1" ht="15.75" customHeight="1">
      <c r="A113" s="133"/>
      <c r="B113" s="92"/>
      <c r="C113" s="46" t="s">
        <v>24</v>
      </c>
      <c r="D113" s="38" t="s">
        <v>32</v>
      </c>
      <c r="E113" s="47">
        <v>21</v>
      </c>
      <c r="F113" s="40">
        <v>0.65</v>
      </c>
      <c r="G113" s="74" t="s">
        <v>29</v>
      </c>
      <c r="H113" s="41">
        <f>ROUND(E113/F113,0)</f>
        <v>32</v>
      </c>
      <c r="I113" s="42"/>
      <c r="J113" s="75">
        <f>H113*I113</f>
        <v>0</v>
      </c>
    </row>
    <row r="114" spans="1:10" s="37" customFormat="1" ht="12.75" customHeight="1">
      <c r="A114" s="133"/>
      <c r="B114" s="92"/>
      <c r="C114" s="48"/>
      <c r="D114" s="49" t="s">
        <v>40</v>
      </c>
      <c r="E114" s="47">
        <f>SUM(E112:E113)</f>
        <v>73</v>
      </c>
      <c r="F114" s="50"/>
      <c r="G114" s="74"/>
      <c r="H114" s="52">
        <f>SUM(H112:H113)</f>
        <v>112</v>
      </c>
      <c r="I114" s="42"/>
      <c r="J114" s="77">
        <f>SUM(J112:J113)</f>
        <v>0</v>
      </c>
    </row>
    <row r="115" spans="1:10" s="37" customFormat="1" ht="15.75" customHeight="1">
      <c r="A115" s="133"/>
      <c r="B115" s="92"/>
      <c r="C115" s="46" t="s">
        <v>39</v>
      </c>
      <c r="D115" s="38" t="s">
        <v>33</v>
      </c>
      <c r="E115" s="47">
        <v>52</v>
      </c>
      <c r="F115" s="40">
        <v>0.6</v>
      </c>
      <c r="G115" s="74" t="s">
        <v>29</v>
      </c>
      <c r="H115" s="41">
        <f>ROUND(E115/F115,0)</f>
        <v>87</v>
      </c>
      <c r="I115" s="43"/>
      <c r="J115" s="75">
        <f>H115*I115</f>
        <v>0</v>
      </c>
    </row>
    <row r="116" spans="1:10" s="37" customFormat="1" ht="15.75" customHeight="1">
      <c r="A116" s="133"/>
      <c r="B116" s="92"/>
      <c r="C116" s="46" t="s">
        <v>24</v>
      </c>
      <c r="D116" s="38" t="s">
        <v>33</v>
      </c>
      <c r="E116" s="47">
        <v>22</v>
      </c>
      <c r="F116" s="40">
        <v>0.6</v>
      </c>
      <c r="G116" s="74" t="s">
        <v>29</v>
      </c>
      <c r="H116" s="41">
        <f>ROUND(E116/F116,0)</f>
        <v>37</v>
      </c>
      <c r="I116" s="43"/>
      <c r="J116" s="75">
        <f>H116*I116</f>
        <v>0</v>
      </c>
    </row>
    <row r="117" spans="1:10" s="37" customFormat="1" ht="12.75" customHeight="1">
      <c r="A117" s="133"/>
      <c r="B117" s="92"/>
      <c r="C117" s="48"/>
      <c r="D117" s="49" t="s">
        <v>40</v>
      </c>
      <c r="E117" s="47">
        <f>SUM(E115:E116)</f>
        <v>74</v>
      </c>
      <c r="F117" s="50"/>
      <c r="G117" s="74"/>
      <c r="H117" s="51">
        <f>SUM(H115:H116)</f>
        <v>124</v>
      </c>
      <c r="I117" s="42"/>
      <c r="J117" s="77">
        <f>SUM(J115:J116)</f>
        <v>0</v>
      </c>
    </row>
    <row r="118" spans="1:10" s="37" customFormat="1" ht="13.5" customHeight="1">
      <c r="A118" s="133"/>
      <c r="B118" s="92"/>
      <c r="C118" s="102" t="s">
        <v>49</v>
      </c>
      <c r="D118" s="103"/>
      <c r="E118" s="53">
        <f>SUM(E117,E108,E99,E105,E102,E111,E114)</f>
        <v>243</v>
      </c>
      <c r="F118" s="54"/>
      <c r="G118" s="96"/>
      <c r="H118" s="97"/>
      <c r="I118" s="42"/>
      <c r="J118" s="78">
        <f>SUM(J117,J108,J99,J105,J102,J111,J114)</f>
        <v>0</v>
      </c>
    </row>
    <row r="119" spans="1:10" s="37" customFormat="1" ht="15.75" customHeight="1">
      <c r="A119" s="133"/>
      <c r="B119" s="100" t="s">
        <v>50</v>
      </c>
      <c r="C119" s="31" t="s">
        <v>24</v>
      </c>
      <c r="D119" s="32" t="s">
        <v>25</v>
      </c>
      <c r="E119" s="33">
        <v>2</v>
      </c>
      <c r="F119" s="34"/>
      <c r="G119" s="72" t="s">
        <v>26</v>
      </c>
      <c r="H119" s="35">
        <f>E119</f>
        <v>2</v>
      </c>
      <c r="I119" s="36"/>
      <c r="J119" s="73">
        <f aca="true" t="shared" si="4" ref="J119:J125">H119*I119</f>
        <v>0</v>
      </c>
    </row>
    <row r="120" spans="1:10" s="37" customFormat="1" ht="15.75" customHeight="1">
      <c r="A120" s="133"/>
      <c r="B120" s="100"/>
      <c r="C120" s="31" t="s">
        <v>24</v>
      </c>
      <c r="D120" s="32" t="s">
        <v>27</v>
      </c>
      <c r="E120" s="33">
        <v>7</v>
      </c>
      <c r="F120" s="34"/>
      <c r="G120" s="72" t="s">
        <v>26</v>
      </c>
      <c r="H120" s="35">
        <f>E120</f>
        <v>7</v>
      </c>
      <c r="I120" s="36"/>
      <c r="J120" s="73">
        <f t="shared" si="4"/>
        <v>0</v>
      </c>
    </row>
    <row r="121" spans="1:10" s="37" customFormat="1" ht="15.75" customHeight="1">
      <c r="A121" s="133"/>
      <c r="B121" s="101"/>
      <c r="C121" s="31" t="s">
        <v>24</v>
      </c>
      <c r="D121" s="38" t="s">
        <v>28</v>
      </c>
      <c r="E121" s="39">
        <v>3</v>
      </c>
      <c r="F121" s="40">
        <v>0.65</v>
      </c>
      <c r="G121" s="74" t="s">
        <v>29</v>
      </c>
      <c r="H121" s="41">
        <f>ROUND(E121/F121,0)</f>
        <v>5</v>
      </c>
      <c r="I121" s="42"/>
      <c r="J121" s="75">
        <f t="shared" si="4"/>
        <v>0</v>
      </c>
    </row>
    <row r="122" spans="1:10" s="37" customFormat="1" ht="15.75" customHeight="1">
      <c r="A122" s="133"/>
      <c r="B122" s="101"/>
      <c r="C122" s="31" t="s">
        <v>24</v>
      </c>
      <c r="D122" s="38" t="s">
        <v>30</v>
      </c>
      <c r="E122" s="39">
        <v>11</v>
      </c>
      <c r="F122" s="40">
        <v>0.65</v>
      </c>
      <c r="G122" s="74" t="s">
        <v>29</v>
      </c>
      <c r="H122" s="41">
        <f>ROUND(E122/F122,0)</f>
        <v>17</v>
      </c>
      <c r="I122" s="42"/>
      <c r="J122" s="75">
        <f t="shared" si="4"/>
        <v>0</v>
      </c>
    </row>
    <row r="123" spans="1:10" s="37" customFormat="1" ht="15.75" customHeight="1">
      <c r="A123" s="133"/>
      <c r="B123" s="101"/>
      <c r="C123" s="31" t="s">
        <v>24</v>
      </c>
      <c r="D123" s="38" t="s">
        <v>31</v>
      </c>
      <c r="E123" s="39">
        <v>0</v>
      </c>
      <c r="F123" s="40">
        <v>0.65</v>
      </c>
      <c r="G123" s="74" t="s">
        <v>29</v>
      </c>
      <c r="H123" s="41">
        <f>ROUND(E123/F123,0)</f>
        <v>0</v>
      </c>
      <c r="I123" s="42"/>
      <c r="J123" s="75">
        <f t="shared" si="4"/>
        <v>0</v>
      </c>
    </row>
    <row r="124" spans="1:10" s="37" customFormat="1" ht="15.75" customHeight="1">
      <c r="A124" s="133"/>
      <c r="B124" s="101"/>
      <c r="C124" s="31" t="s">
        <v>24</v>
      </c>
      <c r="D124" s="38" t="s">
        <v>32</v>
      </c>
      <c r="E124" s="39">
        <v>17</v>
      </c>
      <c r="F124" s="40">
        <v>0.65</v>
      </c>
      <c r="G124" s="74" t="s">
        <v>29</v>
      </c>
      <c r="H124" s="41">
        <f>ROUND(E124/F124,0)</f>
        <v>26</v>
      </c>
      <c r="I124" s="42"/>
      <c r="J124" s="75">
        <f t="shared" si="4"/>
        <v>0</v>
      </c>
    </row>
    <row r="125" spans="1:10" s="37" customFormat="1" ht="15.75" customHeight="1">
      <c r="A125" s="133"/>
      <c r="B125" s="101"/>
      <c r="C125" s="31" t="s">
        <v>24</v>
      </c>
      <c r="D125" s="38" t="s">
        <v>33</v>
      </c>
      <c r="E125" s="39">
        <v>18</v>
      </c>
      <c r="F125" s="40">
        <v>0.6</v>
      </c>
      <c r="G125" s="74" t="s">
        <v>29</v>
      </c>
      <c r="H125" s="41">
        <f>ROUND(E125/F125,0)</f>
        <v>30</v>
      </c>
      <c r="I125" s="43"/>
      <c r="J125" s="75">
        <f t="shared" si="4"/>
        <v>0</v>
      </c>
    </row>
    <row r="126" spans="1:10" s="37" customFormat="1" ht="13.5" customHeight="1">
      <c r="A126" s="133"/>
      <c r="B126" s="101"/>
      <c r="C126" s="102" t="s">
        <v>51</v>
      </c>
      <c r="D126" s="103"/>
      <c r="E126" s="44">
        <f>SUM(E119:E125)</f>
        <v>58</v>
      </c>
      <c r="F126" s="45"/>
      <c r="G126" s="98"/>
      <c r="H126" s="99"/>
      <c r="I126" s="42"/>
      <c r="J126" s="76">
        <f>SUM(J119:J125)</f>
        <v>0</v>
      </c>
    </row>
    <row r="127" spans="1:10" s="37" customFormat="1" ht="15.75" customHeight="1">
      <c r="A127" s="133"/>
      <c r="B127" s="92" t="s">
        <v>52</v>
      </c>
      <c r="C127" s="46" t="s">
        <v>24</v>
      </c>
      <c r="D127" s="32" t="s">
        <v>25</v>
      </c>
      <c r="E127" s="47">
        <v>1</v>
      </c>
      <c r="F127" s="45"/>
      <c r="G127" s="74" t="s">
        <v>26</v>
      </c>
      <c r="H127" s="41">
        <f>E127</f>
        <v>1</v>
      </c>
      <c r="I127" s="43"/>
      <c r="J127" s="75">
        <f>H127*I127</f>
        <v>0</v>
      </c>
    </row>
    <row r="128" spans="1:10" s="37" customFormat="1" ht="15.75" customHeight="1">
      <c r="A128" s="133"/>
      <c r="B128" s="92"/>
      <c r="C128" s="46" t="s">
        <v>39</v>
      </c>
      <c r="D128" s="32" t="s">
        <v>25</v>
      </c>
      <c r="E128" s="47">
        <v>0</v>
      </c>
      <c r="F128" s="45"/>
      <c r="G128" s="74" t="s">
        <v>26</v>
      </c>
      <c r="H128" s="41">
        <f>E128</f>
        <v>0</v>
      </c>
      <c r="I128" s="43"/>
      <c r="J128" s="75">
        <f>H128*I128</f>
        <v>0</v>
      </c>
    </row>
    <row r="129" spans="1:10" s="37" customFormat="1" ht="15.75" customHeight="1">
      <c r="A129" s="133"/>
      <c r="B129" s="92"/>
      <c r="C129" s="46" t="s">
        <v>53</v>
      </c>
      <c r="D129" s="32" t="s">
        <v>25</v>
      </c>
      <c r="E129" s="47">
        <v>3</v>
      </c>
      <c r="F129" s="45"/>
      <c r="G129" s="74" t="s">
        <v>26</v>
      </c>
      <c r="H129" s="41">
        <f>E129</f>
        <v>3</v>
      </c>
      <c r="I129" s="43"/>
      <c r="J129" s="75">
        <f>H129*I129</f>
        <v>0</v>
      </c>
    </row>
    <row r="130" spans="1:10" s="37" customFormat="1" ht="15.75" customHeight="1">
      <c r="A130" s="133"/>
      <c r="B130" s="92"/>
      <c r="C130" s="46" t="s">
        <v>43</v>
      </c>
      <c r="D130" s="32" t="s">
        <v>25</v>
      </c>
      <c r="E130" s="47">
        <v>0</v>
      </c>
      <c r="F130" s="45"/>
      <c r="G130" s="74" t="s">
        <v>26</v>
      </c>
      <c r="H130" s="41">
        <f>E130</f>
        <v>0</v>
      </c>
      <c r="I130" s="43"/>
      <c r="J130" s="75">
        <f>H130*I130</f>
        <v>0</v>
      </c>
    </row>
    <row r="131" spans="1:10" s="37" customFormat="1" ht="15.75" customHeight="1">
      <c r="A131" s="133"/>
      <c r="B131" s="92"/>
      <c r="C131" s="46" t="s">
        <v>54</v>
      </c>
      <c r="D131" s="32" t="s">
        <v>25</v>
      </c>
      <c r="E131" s="47">
        <v>0</v>
      </c>
      <c r="F131" s="45"/>
      <c r="G131" s="74" t="s">
        <v>26</v>
      </c>
      <c r="H131" s="41">
        <f>E131</f>
        <v>0</v>
      </c>
      <c r="I131" s="43"/>
      <c r="J131" s="75">
        <f>H131*I131</f>
        <v>0</v>
      </c>
    </row>
    <row r="132" spans="1:10" s="37" customFormat="1" ht="12.75" customHeight="1">
      <c r="A132" s="133"/>
      <c r="B132" s="92"/>
      <c r="C132" s="48"/>
      <c r="D132" s="49" t="s">
        <v>40</v>
      </c>
      <c r="E132" s="47">
        <f>SUM(E127:E131)</f>
        <v>4</v>
      </c>
      <c r="F132" s="45"/>
      <c r="G132" s="74"/>
      <c r="H132" s="51">
        <f>SUM(H127:H131)</f>
        <v>4</v>
      </c>
      <c r="I132" s="42"/>
      <c r="J132" s="77">
        <f>SUM(J127:J131)</f>
        <v>0</v>
      </c>
    </row>
    <row r="133" spans="1:10" s="37" customFormat="1" ht="15.75" customHeight="1">
      <c r="A133" s="133"/>
      <c r="B133" s="92"/>
      <c r="C133" s="46" t="s">
        <v>24</v>
      </c>
      <c r="D133" s="32" t="s">
        <v>27</v>
      </c>
      <c r="E133" s="47">
        <v>7</v>
      </c>
      <c r="F133" s="45"/>
      <c r="G133" s="74" t="s">
        <v>26</v>
      </c>
      <c r="H133" s="41">
        <f>E133</f>
        <v>7</v>
      </c>
      <c r="I133" s="43"/>
      <c r="J133" s="75">
        <f>H133*I133</f>
        <v>0</v>
      </c>
    </row>
    <row r="134" spans="1:10" s="37" customFormat="1" ht="15.75" customHeight="1">
      <c r="A134" s="133"/>
      <c r="B134" s="92"/>
      <c r="C134" s="46" t="s">
        <v>39</v>
      </c>
      <c r="D134" s="32" t="s">
        <v>27</v>
      </c>
      <c r="E134" s="47">
        <v>1</v>
      </c>
      <c r="F134" s="45"/>
      <c r="G134" s="74" t="s">
        <v>26</v>
      </c>
      <c r="H134" s="41">
        <f>E134</f>
        <v>1</v>
      </c>
      <c r="I134" s="43"/>
      <c r="J134" s="75">
        <f>H134*I134</f>
        <v>0</v>
      </c>
    </row>
    <row r="135" spans="1:10" s="37" customFormat="1" ht="15.75" customHeight="1">
      <c r="A135" s="133"/>
      <c r="B135" s="92"/>
      <c r="C135" s="46" t="s">
        <v>53</v>
      </c>
      <c r="D135" s="32" t="s">
        <v>27</v>
      </c>
      <c r="E135" s="47">
        <v>5</v>
      </c>
      <c r="F135" s="45"/>
      <c r="G135" s="74" t="s">
        <v>26</v>
      </c>
      <c r="H135" s="41">
        <f>E135</f>
        <v>5</v>
      </c>
      <c r="I135" s="43"/>
      <c r="J135" s="75">
        <f>H135*I135</f>
        <v>0</v>
      </c>
    </row>
    <row r="136" spans="1:10" s="37" customFormat="1" ht="15.75" customHeight="1">
      <c r="A136" s="133"/>
      <c r="B136" s="92"/>
      <c r="C136" s="46" t="s">
        <v>43</v>
      </c>
      <c r="D136" s="32" t="s">
        <v>27</v>
      </c>
      <c r="E136" s="47"/>
      <c r="F136" s="45"/>
      <c r="G136" s="74" t="s">
        <v>26</v>
      </c>
      <c r="H136" s="41">
        <f>E136</f>
        <v>0</v>
      </c>
      <c r="I136" s="36"/>
      <c r="J136" s="75">
        <f>H136*I136</f>
        <v>0</v>
      </c>
    </row>
    <row r="137" spans="1:10" s="37" customFormat="1" ht="15.75" customHeight="1">
      <c r="A137" s="133"/>
      <c r="B137" s="92"/>
      <c r="C137" s="46" t="s">
        <v>54</v>
      </c>
      <c r="D137" s="32" t="s">
        <v>27</v>
      </c>
      <c r="E137" s="47"/>
      <c r="F137" s="45"/>
      <c r="G137" s="74" t="s">
        <v>26</v>
      </c>
      <c r="H137" s="41">
        <f>E137</f>
        <v>0</v>
      </c>
      <c r="I137" s="36"/>
      <c r="J137" s="75">
        <f>H137*I137</f>
        <v>0</v>
      </c>
    </row>
    <row r="138" spans="1:10" s="37" customFormat="1" ht="12.75" customHeight="1">
      <c r="A138" s="133"/>
      <c r="B138" s="92"/>
      <c r="C138" s="48"/>
      <c r="D138" s="49" t="s">
        <v>40</v>
      </c>
      <c r="E138" s="47">
        <f>SUM(E133:E137)</f>
        <v>13</v>
      </c>
      <c r="F138" s="45"/>
      <c r="G138" s="74"/>
      <c r="H138" s="51">
        <f>SUM(H133:H137)</f>
        <v>13</v>
      </c>
      <c r="I138" s="42"/>
      <c r="J138" s="77">
        <f>SUM(J133:J137)</f>
        <v>0</v>
      </c>
    </row>
    <row r="139" spans="1:10" s="37" customFormat="1" ht="15.75" customHeight="1">
      <c r="A139" s="133"/>
      <c r="B139" s="92"/>
      <c r="C139" s="46" t="s">
        <v>24</v>
      </c>
      <c r="D139" s="38" t="s">
        <v>28</v>
      </c>
      <c r="E139" s="47">
        <v>4</v>
      </c>
      <c r="F139" s="40">
        <v>0.65</v>
      </c>
      <c r="G139" s="74" t="s">
        <v>29</v>
      </c>
      <c r="H139" s="41">
        <f>ROUND(E139/F139,0)</f>
        <v>6</v>
      </c>
      <c r="I139" s="42"/>
      <c r="J139" s="75">
        <f>H139*I139</f>
        <v>0</v>
      </c>
    </row>
    <row r="140" spans="1:10" s="37" customFormat="1" ht="15.75" customHeight="1">
      <c r="A140" s="133"/>
      <c r="B140" s="92"/>
      <c r="C140" s="46" t="s">
        <v>39</v>
      </c>
      <c r="D140" s="38" t="s">
        <v>28</v>
      </c>
      <c r="E140" s="47">
        <v>1</v>
      </c>
      <c r="F140" s="40">
        <v>0.65</v>
      </c>
      <c r="G140" s="74" t="s">
        <v>29</v>
      </c>
      <c r="H140" s="41">
        <f>ROUND(E140/F140,0)</f>
        <v>2</v>
      </c>
      <c r="I140" s="42"/>
      <c r="J140" s="75">
        <f>H140*I140</f>
        <v>0</v>
      </c>
    </row>
    <row r="141" spans="1:10" s="37" customFormat="1" ht="15.75" customHeight="1">
      <c r="A141" s="133"/>
      <c r="B141" s="92"/>
      <c r="C141" s="46" t="s">
        <v>53</v>
      </c>
      <c r="D141" s="38" t="s">
        <v>28</v>
      </c>
      <c r="E141" s="47">
        <v>2</v>
      </c>
      <c r="F141" s="40">
        <v>0.65</v>
      </c>
      <c r="G141" s="74" t="s">
        <v>29</v>
      </c>
      <c r="H141" s="41">
        <f>ROUND(E141/F141,0)</f>
        <v>3</v>
      </c>
      <c r="I141" s="42"/>
      <c r="J141" s="75">
        <f>H141*I141</f>
        <v>0</v>
      </c>
    </row>
    <row r="142" spans="1:10" s="37" customFormat="1" ht="15.75" customHeight="1">
      <c r="A142" s="133"/>
      <c r="B142" s="92"/>
      <c r="C142" s="46" t="s">
        <v>43</v>
      </c>
      <c r="D142" s="38" t="s">
        <v>28</v>
      </c>
      <c r="E142" s="47">
        <v>0</v>
      </c>
      <c r="F142" s="40">
        <v>0.6</v>
      </c>
      <c r="G142" s="74" t="s">
        <v>29</v>
      </c>
      <c r="H142" s="41">
        <f>ROUND(E142/F142,0)</f>
        <v>0</v>
      </c>
      <c r="I142" s="43"/>
      <c r="J142" s="75">
        <f>H142*I142</f>
        <v>0</v>
      </c>
    </row>
    <row r="143" spans="1:10" s="37" customFormat="1" ht="15.75" customHeight="1">
      <c r="A143" s="133"/>
      <c r="B143" s="92"/>
      <c r="C143" s="46" t="s">
        <v>54</v>
      </c>
      <c r="D143" s="38" t="s">
        <v>28</v>
      </c>
      <c r="E143" s="47">
        <v>0</v>
      </c>
      <c r="F143" s="40">
        <v>0.6</v>
      </c>
      <c r="G143" s="74" t="s">
        <v>29</v>
      </c>
      <c r="H143" s="41">
        <f>ROUND(E143/F143,0)</f>
        <v>0</v>
      </c>
      <c r="I143" s="43"/>
      <c r="J143" s="75">
        <f>H143*I143</f>
        <v>0</v>
      </c>
    </row>
    <row r="144" spans="1:10" s="37" customFormat="1" ht="12.75" customHeight="1">
      <c r="A144" s="133"/>
      <c r="B144" s="92"/>
      <c r="C144" s="48"/>
      <c r="D144" s="49" t="s">
        <v>40</v>
      </c>
      <c r="E144" s="47">
        <f>SUM(E139:E143)</f>
        <v>7</v>
      </c>
      <c r="F144" s="40"/>
      <c r="G144" s="74"/>
      <c r="H144" s="51">
        <f>SUM(H139:H143)</f>
        <v>11</v>
      </c>
      <c r="I144" s="42"/>
      <c r="J144" s="77">
        <f>SUM(J139:J143)</f>
        <v>0</v>
      </c>
    </row>
    <row r="145" spans="1:10" s="37" customFormat="1" ht="15.75" customHeight="1">
      <c r="A145" s="133"/>
      <c r="B145" s="92"/>
      <c r="C145" s="46" t="s">
        <v>24</v>
      </c>
      <c r="D145" s="38" t="s">
        <v>30</v>
      </c>
      <c r="E145" s="47">
        <v>5</v>
      </c>
      <c r="F145" s="40">
        <v>0.65</v>
      </c>
      <c r="G145" s="74" t="s">
        <v>29</v>
      </c>
      <c r="H145" s="41">
        <f>ROUND(E145/F145,0)</f>
        <v>8</v>
      </c>
      <c r="I145" s="42"/>
      <c r="J145" s="75">
        <f>H145*I145</f>
        <v>0</v>
      </c>
    </row>
    <row r="146" spans="1:10" s="37" customFormat="1" ht="15.75" customHeight="1">
      <c r="A146" s="133"/>
      <c r="B146" s="92"/>
      <c r="C146" s="46" t="s">
        <v>39</v>
      </c>
      <c r="D146" s="38" t="s">
        <v>30</v>
      </c>
      <c r="E146" s="47">
        <v>2</v>
      </c>
      <c r="F146" s="40">
        <v>0.65</v>
      </c>
      <c r="G146" s="74" t="s">
        <v>29</v>
      </c>
      <c r="H146" s="41">
        <f>ROUND(E146/F146,0)</f>
        <v>3</v>
      </c>
      <c r="I146" s="42"/>
      <c r="J146" s="75">
        <f>H146*I146</f>
        <v>0</v>
      </c>
    </row>
    <row r="147" spans="1:10" s="37" customFormat="1" ht="15.75" customHeight="1">
      <c r="A147" s="133"/>
      <c r="B147" s="92"/>
      <c r="C147" s="46" t="s">
        <v>53</v>
      </c>
      <c r="D147" s="38" t="s">
        <v>30</v>
      </c>
      <c r="E147" s="47">
        <v>1</v>
      </c>
      <c r="F147" s="40">
        <v>0.65</v>
      </c>
      <c r="G147" s="74" t="s">
        <v>29</v>
      </c>
      <c r="H147" s="41">
        <f>ROUND(E147/F147,0)</f>
        <v>2</v>
      </c>
      <c r="I147" s="42"/>
      <c r="J147" s="75">
        <f>H147*I147</f>
        <v>0</v>
      </c>
    </row>
    <row r="148" spans="1:10" s="37" customFormat="1" ht="15.75" customHeight="1">
      <c r="A148" s="133"/>
      <c r="B148" s="92"/>
      <c r="C148" s="46" t="s">
        <v>43</v>
      </c>
      <c r="D148" s="38" t="s">
        <v>30</v>
      </c>
      <c r="E148" s="47">
        <v>0</v>
      </c>
      <c r="F148" s="40">
        <v>0.6</v>
      </c>
      <c r="G148" s="74" t="s">
        <v>29</v>
      </c>
      <c r="H148" s="41">
        <f>ROUND(E148/F148,0)</f>
        <v>0</v>
      </c>
      <c r="I148" s="43"/>
      <c r="J148" s="75">
        <f>H148*I148</f>
        <v>0</v>
      </c>
    </row>
    <row r="149" spans="1:10" s="37" customFormat="1" ht="15.75" customHeight="1">
      <c r="A149" s="133"/>
      <c r="B149" s="92"/>
      <c r="C149" s="46" t="s">
        <v>54</v>
      </c>
      <c r="D149" s="38" t="s">
        <v>30</v>
      </c>
      <c r="E149" s="47">
        <v>0</v>
      </c>
      <c r="F149" s="40">
        <v>0.6</v>
      </c>
      <c r="G149" s="74" t="s">
        <v>29</v>
      </c>
      <c r="H149" s="41">
        <f>ROUND(E149/F149,0)</f>
        <v>0</v>
      </c>
      <c r="I149" s="43"/>
      <c r="J149" s="75">
        <f>H149*I149</f>
        <v>0</v>
      </c>
    </row>
    <row r="150" spans="1:10" s="37" customFormat="1" ht="12.75" customHeight="1">
      <c r="A150" s="133"/>
      <c r="B150" s="92"/>
      <c r="C150" s="48"/>
      <c r="D150" s="49" t="s">
        <v>40</v>
      </c>
      <c r="E150" s="47">
        <f>SUM(E145:E149)</f>
        <v>8</v>
      </c>
      <c r="F150" s="40"/>
      <c r="G150" s="74"/>
      <c r="H150" s="51">
        <f>SUM(H145:H149)</f>
        <v>13</v>
      </c>
      <c r="I150" s="42"/>
      <c r="J150" s="77">
        <f>SUM(J145:J149)</f>
        <v>0</v>
      </c>
    </row>
    <row r="151" spans="1:10" s="37" customFormat="1" ht="15.75" customHeight="1">
      <c r="A151" s="133"/>
      <c r="B151" s="92"/>
      <c r="C151" s="46" t="s">
        <v>24</v>
      </c>
      <c r="D151" s="38" t="s">
        <v>31</v>
      </c>
      <c r="E151" s="47"/>
      <c r="F151" s="40">
        <v>0.65</v>
      </c>
      <c r="G151" s="74" t="s">
        <v>29</v>
      </c>
      <c r="H151" s="41">
        <f>ROUND(E151/F151,0)</f>
        <v>0</v>
      </c>
      <c r="I151" s="42"/>
      <c r="J151" s="75">
        <f>H151*I151</f>
        <v>0</v>
      </c>
    </row>
    <row r="152" spans="1:10" s="37" customFormat="1" ht="15.75" customHeight="1">
      <c r="A152" s="133"/>
      <c r="B152" s="92"/>
      <c r="C152" s="46" t="s">
        <v>39</v>
      </c>
      <c r="D152" s="38" t="s">
        <v>31</v>
      </c>
      <c r="E152" s="47"/>
      <c r="F152" s="40">
        <v>0.65</v>
      </c>
      <c r="G152" s="74" t="s">
        <v>29</v>
      </c>
      <c r="H152" s="41">
        <f>ROUND(E152/F152,0)</f>
        <v>0</v>
      </c>
      <c r="I152" s="42"/>
      <c r="J152" s="75">
        <f>H152*I152</f>
        <v>0</v>
      </c>
    </row>
    <row r="153" spans="1:10" s="37" customFormat="1" ht="15.75" customHeight="1">
      <c r="A153" s="133"/>
      <c r="B153" s="92"/>
      <c r="C153" s="46" t="s">
        <v>53</v>
      </c>
      <c r="D153" s="38" t="s">
        <v>31</v>
      </c>
      <c r="E153" s="47"/>
      <c r="F153" s="40">
        <v>0.65</v>
      </c>
      <c r="G153" s="74" t="s">
        <v>29</v>
      </c>
      <c r="H153" s="41">
        <f>ROUND(E153/F153,0)</f>
        <v>0</v>
      </c>
      <c r="I153" s="42"/>
      <c r="J153" s="75">
        <f>H153*I153</f>
        <v>0</v>
      </c>
    </row>
    <row r="154" spans="1:10" s="37" customFormat="1" ht="15.75" customHeight="1">
      <c r="A154" s="133"/>
      <c r="B154" s="92"/>
      <c r="C154" s="46" t="s">
        <v>43</v>
      </c>
      <c r="D154" s="38" t="s">
        <v>31</v>
      </c>
      <c r="E154" s="47"/>
      <c r="F154" s="40">
        <v>0.6</v>
      </c>
      <c r="G154" s="74" t="s">
        <v>29</v>
      </c>
      <c r="H154" s="41">
        <f>ROUND(E154/F154,0)</f>
        <v>0</v>
      </c>
      <c r="I154" s="43"/>
      <c r="J154" s="75">
        <f>H154*I154</f>
        <v>0</v>
      </c>
    </row>
    <row r="155" spans="1:10" s="37" customFormat="1" ht="15.75" customHeight="1">
      <c r="A155" s="133"/>
      <c r="B155" s="92"/>
      <c r="C155" s="46" t="s">
        <v>54</v>
      </c>
      <c r="D155" s="38" t="s">
        <v>31</v>
      </c>
      <c r="E155" s="47"/>
      <c r="F155" s="40">
        <v>0.6</v>
      </c>
      <c r="G155" s="74" t="s">
        <v>29</v>
      </c>
      <c r="H155" s="41">
        <f>ROUND(E155/F155,0)</f>
        <v>0</v>
      </c>
      <c r="I155" s="43"/>
      <c r="J155" s="75">
        <f>H155*I155</f>
        <v>0</v>
      </c>
    </row>
    <row r="156" spans="1:10" s="37" customFormat="1" ht="12.75" customHeight="1">
      <c r="A156" s="133"/>
      <c r="B156" s="92"/>
      <c r="C156" s="48"/>
      <c r="D156" s="49" t="s">
        <v>40</v>
      </c>
      <c r="E156" s="47">
        <f>SUM(E151:E155)</f>
        <v>0</v>
      </c>
      <c r="F156" s="40"/>
      <c r="G156" s="74"/>
      <c r="H156" s="51">
        <f>SUM(H151:H155)</f>
        <v>0</v>
      </c>
      <c r="I156" s="42"/>
      <c r="J156" s="77">
        <f>SUM(J151:J155)</f>
        <v>0</v>
      </c>
    </row>
    <row r="157" spans="1:10" s="37" customFormat="1" ht="15.75" customHeight="1">
      <c r="A157" s="133"/>
      <c r="B157" s="92"/>
      <c r="C157" s="46" t="s">
        <v>24</v>
      </c>
      <c r="D157" s="38" t="s">
        <v>32</v>
      </c>
      <c r="E157" s="47">
        <v>63</v>
      </c>
      <c r="F157" s="40">
        <v>0.65</v>
      </c>
      <c r="G157" s="74" t="s">
        <v>29</v>
      </c>
      <c r="H157" s="41">
        <f>ROUND(E157/F157,0)</f>
        <v>97</v>
      </c>
      <c r="I157" s="42"/>
      <c r="J157" s="75">
        <f>H157*I157</f>
        <v>0</v>
      </c>
    </row>
    <row r="158" spans="1:10" s="37" customFormat="1" ht="15.75" customHeight="1">
      <c r="A158" s="133"/>
      <c r="B158" s="92"/>
      <c r="C158" s="46" t="s">
        <v>39</v>
      </c>
      <c r="D158" s="38" t="s">
        <v>32</v>
      </c>
      <c r="E158" s="47">
        <v>23</v>
      </c>
      <c r="F158" s="40">
        <v>0.65</v>
      </c>
      <c r="G158" s="74" t="s">
        <v>29</v>
      </c>
      <c r="H158" s="41">
        <f>ROUND(E158/F158,0)</f>
        <v>35</v>
      </c>
      <c r="I158" s="42"/>
      <c r="J158" s="75">
        <f>H158*I158</f>
        <v>0</v>
      </c>
    </row>
    <row r="159" spans="1:10" s="37" customFormat="1" ht="15.75" customHeight="1">
      <c r="A159" s="133"/>
      <c r="B159" s="92"/>
      <c r="C159" s="46" t="s">
        <v>53</v>
      </c>
      <c r="D159" s="38" t="s">
        <v>32</v>
      </c>
      <c r="E159" s="47">
        <v>20</v>
      </c>
      <c r="F159" s="40">
        <v>0.65</v>
      </c>
      <c r="G159" s="74" t="s">
        <v>29</v>
      </c>
      <c r="H159" s="41">
        <f>ROUND(E159/F159,0)</f>
        <v>31</v>
      </c>
      <c r="I159" s="42"/>
      <c r="J159" s="75">
        <f>H159*I159</f>
        <v>0</v>
      </c>
    </row>
    <row r="160" spans="1:10" s="37" customFormat="1" ht="15.75" customHeight="1">
      <c r="A160" s="133"/>
      <c r="B160" s="92"/>
      <c r="C160" s="46" t="s">
        <v>43</v>
      </c>
      <c r="D160" s="38" t="s">
        <v>32</v>
      </c>
      <c r="E160" s="47">
        <v>21</v>
      </c>
      <c r="F160" s="40">
        <v>0.6</v>
      </c>
      <c r="G160" s="74" t="s">
        <v>29</v>
      </c>
      <c r="H160" s="41">
        <f>ROUND(E160/F160,0)</f>
        <v>35</v>
      </c>
      <c r="I160" s="43"/>
      <c r="J160" s="75">
        <f>H160*I160</f>
        <v>0</v>
      </c>
    </row>
    <row r="161" spans="1:10" s="37" customFormat="1" ht="15.75" customHeight="1">
      <c r="A161" s="133"/>
      <c r="B161" s="92"/>
      <c r="C161" s="46" t="s">
        <v>54</v>
      </c>
      <c r="D161" s="38" t="s">
        <v>32</v>
      </c>
      <c r="E161" s="47">
        <v>10</v>
      </c>
      <c r="F161" s="40">
        <v>0.6</v>
      </c>
      <c r="G161" s="74" t="s">
        <v>29</v>
      </c>
      <c r="H161" s="41">
        <f>ROUND(E161/F161,0)</f>
        <v>17</v>
      </c>
      <c r="I161" s="43"/>
      <c r="J161" s="75">
        <f>H161*I161</f>
        <v>0</v>
      </c>
    </row>
    <row r="162" spans="1:10" s="37" customFormat="1" ht="12.75" customHeight="1">
      <c r="A162" s="133"/>
      <c r="B162" s="92"/>
      <c r="C162" s="48"/>
      <c r="D162" s="49" t="s">
        <v>40</v>
      </c>
      <c r="E162" s="47">
        <f>SUM(E157:E161)</f>
        <v>137</v>
      </c>
      <c r="F162" s="40"/>
      <c r="G162" s="74"/>
      <c r="H162" s="51">
        <f>SUM(H157:H161)</f>
        <v>215</v>
      </c>
      <c r="I162" s="42"/>
      <c r="J162" s="77">
        <f>SUM(J157:J161)</f>
        <v>0</v>
      </c>
    </row>
    <row r="163" spans="1:10" s="37" customFormat="1" ht="15.75" customHeight="1">
      <c r="A163" s="133"/>
      <c r="B163" s="92"/>
      <c r="C163" s="46" t="s">
        <v>24</v>
      </c>
      <c r="D163" s="38" t="s">
        <v>33</v>
      </c>
      <c r="E163" s="47">
        <v>64</v>
      </c>
      <c r="F163" s="40">
        <v>0.6</v>
      </c>
      <c r="G163" s="74" t="s">
        <v>29</v>
      </c>
      <c r="H163" s="41">
        <f>ROUND(E163/F163,0)</f>
        <v>107</v>
      </c>
      <c r="I163" s="43"/>
      <c r="J163" s="75">
        <f>H163*I163</f>
        <v>0</v>
      </c>
    </row>
    <row r="164" spans="1:10" s="37" customFormat="1" ht="15.75" customHeight="1">
      <c r="A164" s="133"/>
      <c r="B164" s="92"/>
      <c r="C164" s="46" t="s">
        <v>39</v>
      </c>
      <c r="D164" s="38" t="s">
        <v>33</v>
      </c>
      <c r="E164" s="47">
        <v>24</v>
      </c>
      <c r="F164" s="40">
        <v>0.6</v>
      </c>
      <c r="G164" s="74" t="s">
        <v>29</v>
      </c>
      <c r="H164" s="41">
        <f>ROUND(E164/F164,0)</f>
        <v>40</v>
      </c>
      <c r="I164" s="43"/>
      <c r="J164" s="75">
        <f>H164*I164</f>
        <v>0</v>
      </c>
    </row>
    <row r="165" spans="1:10" s="37" customFormat="1" ht="15.75" customHeight="1">
      <c r="A165" s="133"/>
      <c r="B165" s="92"/>
      <c r="C165" s="46" t="s">
        <v>53</v>
      </c>
      <c r="D165" s="38" t="s">
        <v>33</v>
      </c>
      <c r="E165" s="47">
        <v>20</v>
      </c>
      <c r="F165" s="40">
        <v>0.6</v>
      </c>
      <c r="G165" s="74" t="s">
        <v>29</v>
      </c>
      <c r="H165" s="41">
        <f>ROUND(E165/F165,0)</f>
        <v>33</v>
      </c>
      <c r="I165" s="43"/>
      <c r="J165" s="75">
        <f>H165*I165</f>
        <v>0</v>
      </c>
    </row>
    <row r="166" spans="1:10" s="37" customFormat="1" ht="15.75" customHeight="1">
      <c r="A166" s="133"/>
      <c r="B166" s="92"/>
      <c r="C166" s="46" t="s">
        <v>43</v>
      </c>
      <c r="D166" s="38" t="s">
        <v>33</v>
      </c>
      <c r="E166" s="47">
        <v>22</v>
      </c>
      <c r="F166" s="40">
        <v>0.55</v>
      </c>
      <c r="G166" s="74" t="s">
        <v>29</v>
      </c>
      <c r="H166" s="41">
        <f>ROUND(E166/F166,0)</f>
        <v>40</v>
      </c>
      <c r="I166" s="43"/>
      <c r="J166" s="75">
        <f>H166*I166</f>
        <v>0</v>
      </c>
    </row>
    <row r="167" spans="1:10" s="37" customFormat="1" ht="15.75" customHeight="1">
      <c r="A167" s="133"/>
      <c r="B167" s="92"/>
      <c r="C167" s="46" t="s">
        <v>54</v>
      </c>
      <c r="D167" s="38" t="s">
        <v>33</v>
      </c>
      <c r="E167" s="47">
        <v>11</v>
      </c>
      <c r="F167" s="40">
        <v>0.55</v>
      </c>
      <c r="G167" s="74" t="s">
        <v>29</v>
      </c>
      <c r="H167" s="41">
        <f>ROUND(E167/F167,0)</f>
        <v>20</v>
      </c>
      <c r="I167" s="43"/>
      <c r="J167" s="75">
        <f>H167*I167</f>
        <v>0</v>
      </c>
    </row>
    <row r="168" spans="1:10" s="37" customFormat="1" ht="12.75" customHeight="1">
      <c r="A168" s="133"/>
      <c r="B168" s="92"/>
      <c r="C168" s="48"/>
      <c r="D168" s="49" t="s">
        <v>40</v>
      </c>
      <c r="E168" s="47">
        <f>SUM(E163:E167)</f>
        <v>141</v>
      </c>
      <c r="F168" s="45"/>
      <c r="G168" s="74"/>
      <c r="H168" s="51">
        <f>SUM(H163:H167)</f>
        <v>240</v>
      </c>
      <c r="I168" s="42"/>
      <c r="J168" s="77">
        <f>SUM(J163:J167)</f>
        <v>0</v>
      </c>
    </row>
    <row r="169" spans="1:10" s="37" customFormat="1" ht="13.5" customHeight="1">
      <c r="A169" s="133"/>
      <c r="B169" s="92"/>
      <c r="C169" s="102" t="s">
        <v>55</v>
      </c>
      <c r="D169" s="103"/>
      <c r="E169" s="53">
        <f>SUM(E168,E150,E132,E144,E162,E156,E138)</f>
        <v>310</v>
      </c>
      <c r="F169" s="45"/>
      <c r="G169" s="96"/>
      <c r="H169" s="97"/>
      <c r="I169" s="42"/>
      <c r="J169" s="78">
        <f>SUM(J168,J150,J132,J144,J162,J156,J138)</f>
        <v>0</v>
      </c>
    </row>
    <row r="170" spans="1:10" s="37" customFormat="1" ht="15.75" customHeight="1">
      <c r="A170" s="133"/>
      <c r="B170" s="92" t="s">
        <v>56</v>
      </c>
      <c r="C170" s="46" t="s">
        <v>39</v>
      </c>
      <c r="D170" s="32" t="s">
        <v>25</v>
      </c>
      <c r="E170" s="47">
        <v>1</v>
      </c>
      <c r="F170" s="45"/>
      <c r="G170" s="74" t="s">
        <v>26</v>
      </c>
      <c r="H170" s="41">
        <f>E170</f>
        <v>1</v>
      </c>
      <c r="I170" s="43"/>
      <c r="J170" s="75">
        <f>H170*I170</f>
        <v>0</v>
      </c>
    </row>
    <row r="171" spans="1:10" s="37" customFormat="1" ht="15.75" customHeight="1">
      <c r="A171" s="133"/>
      <c r="B171" s="92"/>
      <c r="C171" s="46" t="s">
        <v>57</v>
      </c>
      <c r="D171" s="32" t="s">
        <v>25</v>
      </c>
      <c r="E171" s="47">
        <v>0</v>
      </c>
      <c r="F171" s="45"/>
      <c r="G171" s="74" t="s">
        <v>26</v>
      </c>
      <c r="H171" s="41">
        <f>E171</f>
        <v>0</v>
      </c>
      <c r="I171" s="43"/>
      <c r="J171" s="75">
        <f>H171*I171</f>
        <v>0</v>
      </c>
    </row>
    <row r="172" spans="1:10" s="37" customFormat="1" ht="12.75" customHeight="1">
      <c r="A172" s="133"/>
      <c r="B172" s="92"/>
      <c r="C172" s="48"/>
      <c r="D172" s="49" t="s">
        <v>40</v>
      </c>
      <c r="E172" s="47">
        <f>SUM(E170:E171)</f>
        <v>1</v>
      </c>
      <c r="F172" s="50"/>
      <c r="G172" s="74"/>
      <c r="H172" s="51">
        <f>SUM(H170:H171)</f>
        <v>1</v>
      </c>
      <c r="I172" s="42"/>
      <c r="J172" s="77">
        <f>SUM(J170:J171)</f>
        <v>0</v>
      </c>
    </row>
    <row r="173" spans="1:10" s="37" customFormat="1" ht="15.75" customHeight="1">
      <c r="A173" s="133"/>
      <c r="B173" s="92"/>
      <c r="C173" s="46" t="s">
        <v>39</v>
      </c>
      <c r="D173" s="32" t="s">
        <v>27</v>
      </c>
      <c r="E173" s="47">
        <v>19</v>
      </c>
      <c r="F173" s="45"/>
      <c r="G173" s="74" t="s">
        <v>26</v>
      </c>
      <c r="H173" s="41">
        <f>E173</f>
        <v>19</v>
      </c>
      <c r="I173" s="36"/>
      <c r="J173" s="75">
        <f>H173*I173</f>
        <v>0</v>
      </c>
    </row>
    <row r="174" spans="1:10" s="37" customFormat="1" ht="15.75" customHeight="1">
      <c r="A174" s="133"/>
      <c r="B174" s="92"/>
      <c r="C174" s="46" t="s">
        <v>57</v>
      </c>
      <c r="D174" s="32" t="s">
        <v>27</v>
      </c>
      <c r="E174" s="47">
        <v>2</v>
      </c>
      <c r="F174" s="45"/>
      <c r="G174" s="74" t="s">
        <v>26</v>
      </c>
      <c r="H174" s="41">
        <f>E174</f>
        <v>2</v>
      </c>
      <c r="I174" s="36"/>
      <c r="J174" s="75">
        <f>H174*I174</f>
        <v>0</v>
      </c>
    </row>
    <row r="175" spans="1:10" s="37" customFormat="1" ht="12.75" customHeight="1">
      <c r="A175" s="133"/>
      <c r="B175" s="92"/>
      <c r="C175" s="48"/>
      <c r="D175" s="49" t="s">
        <v>40</v>
      </c>
      <c r="E175" s="47">
        <f>SUM(E173:E174)</f>
        <v>21</v>
      </c>
      <c r="F175" s="50"/>
      <c r="G175" s="74"/>
      <c r="H175" s="51">
        <f>SUM(H173:H174)</f>
        <v>21</v>
      </c>
      <c r="I175" s="42"/>
      <c r="J175" s="77">
        <f>SUM(J173:J174)</f>
        <v>0</v>
      </c>
    </row>
    <row r="176" spans="1:10" s="37" customFormat="1" ht="15.75" customHeight="1">
      <c r="A176" s="133"/>
      <c r="B176" s="92"/>
      <c r="C176" s="46" t="s">
        <v>39</v>
      </c>
      <c r="D176" s="38" t="s">
        <v>28</v>
      </c>
      <c r="E176" s="47">
        <v>10</v>
      </c>
      <c r="F176" s="40">
        <v>0.65</v>
      </c>
      <c r="G176" s="74" t="s">
        <v>29</v>
      </c>
      <c r="H176" s="41">
        <f>ROUND(E176/F176,0)</f>
        <v>15</v>
      </c>
      <c r="I176" s="42"/>
      <c r="J176" s="75">
        <f>H176*I176</f>
        <v>0</v>
      </c>
    </row>
    <row r="177" spans="1:10" s="37" customFormat="1" ht="15.75" customHeight="1">
      <c r="A177" s="133"/>
      <c r="B177" s="92"/>
      <c r="C177" s="46" t="s">
        <v>57</v>
      </c>
      <c r="D177" s="38" t="s">
        <v>28</v>
      </c>
      <c r="E177" s="47">
        <v>2</v>
      </c>
      <c r="F177" s="40">
        <v>0.65</v>
      </c>
      <c r="G177" s="74" t="s">
        <v>29</v>
      </c>
      <c r="H177" s="41">
        <f>ROUND(E177/F177,0)</f>
        <v>3</v>
      </c>
      <c r="I177" s="42"/>
      <c r="J177" s="75">
        <f>H177*I177</f>
        <v>0</v>
      </c>
    </row>
    <row r="178" spans="1:10" s="37" customFormat="1" ht="12.75" customHeight="1">
      <c r="A178" s="133"/>
      <c r="B178" s="92"/>
      <c r="C178" s="48"/>
      <c r="D178" s="49" t="s">
        <v>40</v>
      </c>
      <c r="E178" s="47">
        <f>SUM(E176:E177)</f>
        <v>12</v>
      </c>
      <c r="F178" s="50"/>
      <c r="G178" s="74"/>
      <c r="H178" s="51">
        <f>SUM(H176:H177)</f>
        <v>18</v>
      </c>
      <c r="I178" s="42"/>
      <c r="J178" s="77">
        <f>SUM(J176:J177)</f>
        <v>0</v>
      </c>
    </row>
    <row r="179" spans="1:10" s="37" customFormat="1" ht="15.75" customHeight="1">
      <c r="A179" s="133"/>
      <c r="B179" s="92"/>
      <c r="C179" s="46" t="s">
        <v>39</v>
      </c>
      <c r="D179" s="38" t="s">
        <v>30</v>
      </c>
      <c r="E179" s="47">
        <v>7</v>
      </c>
      <c r="F179" s="40">
        <v>0.65</v>
      </c>
      <c r="G179" s="74" t="s">
        <v>29</v>
      </c>
      <c r="H179" s="41">
        <f>ROUND(E179/F179,0)</f>
        <v>11</v>
      </c>
      <c r="I179" s="42"/>
      <c r="J179" s="75">
        <f>H179*I179</f>
        <v>0</v>
      </c>
    </row>
    <row r="180" spans="1:10" s="37" customFormat="1" ht="15.75" customHeight="1">
      <c r="A180" s="133"/>
      <c r="B180" s="92"/>
      <c r="C180" s="46" t="s">
        <v>57</v>
      </c>
      <c r="D180" s="38" t="s">
        <v>30</v>
      </c>
      <c r="E180" s="47">
        <v>2</v>
      </c>
      <c r="F180" s="40">
        <v>0.65</v>
      </c>
      <c r="G180" s="74" t="s">
        <v>29</v>
      </c>
      <c r="H180" s="41">
        <f>ROUND(E180/F180,0)</f>
        <v>3</v>
      </c>
      <c r="I180" s="42"/>
      <c r="J180" s="75">
        <f>H180*I180</f>
        <v>0</v>
      </c>
    </row>
    <row r="181" spans="1:10" s="37" customFormat="1" ht="12.75" customHeight="1">
      <c r="A181" s="133"/>
      <c r="B181" s="92"/>
      <c r="C181" s="48"/>
      <c r="D181" s="49" t="s">
        <v>40</v>
      </c>
      <c r="E181" s="47">
        <f>SUM(E179:E180)</f>
        <v>9</v>
      </c>
      <c r="F181" s="50"/>
      <c r="G181" s="74"/>
      <c r="H181" s="52">
        <f>SUM(H179:H180)</f>
        <v>14</v>
      </c>
      <c r="I181" s="42"/>
      <c r="J181" s="77">
        <f>SUM(J179:J180)</f>
        <v>0</v>
      </c>
    </row>
    <row r="182" spans="1:10" s="37" customFormat="1" ht="15.75" customHeight="1">
      <c r="A182" s="133"/>
      <c r="B182" s="92"/>
      <c r="C182" s="46" t="s">
        <v>39</v>
      </c>
      <c r="D182" s="38" t="s">
        <v>31</v>
      </c>
      <c r="E182" s="47"/>
      <c r="F182" s="40">
        <v>0.65</v>
      </c>
      <c r="G182" s="74" t="s">
        <v>29</v>
      </c>
      <c r="H182" s="41">
        <f>ROUND(E182/F182,0)</f>
        <v>0</v>
      </c>
      <c r="I182" s="42"/>
      <c r="J182" s="75">
        <f>H182*I182</f>
        <v>0</v>
      </c>
    </row>
    <row r="183" spans="1:10" s="37" customFormat="1" ht="15.75" customHeight="1">
      <c r="A183" s="133"/>
      <c r="B183" s="92"/>
      <c r="C183" s="46" t="s">
        <v>57</v>
      </c>
      <c r="D183" s="38" t="s">
        <v>31</v>
      </c>
      <c r="E183" s="47"/>
      <c r="F183" s="40">
        <v>0.65</v>
      </c>
      <c r="G183" s="74" t="s">
        <v>29</v>
      </c>
      <c r="H183" s="41">
        <f>ROUND(E183/F183,0)</f>
        <v>0</v>
      </c>
      <c r="I183" s="42"/>
      <c r="J183" s="75">
        <f>H183*I183</f>
        <v>0</v>
      </c>
    </row>
    <row r="184" spans="1:10" s="37" customFormat="1" ht="12.75" customHeight="1">
      <c r="A184" s="133"/>
      <c r="B184" s="92"/>
      <c r="C184" s="48"/>
      <c r="D184" s="49" t="s">
        <v>40</v>
      </c>
      <c r="E184" s="47">
        <f>SUM(E182:E183)</f>
        <v>0</v>
      </c>
      <c r="F184" s="50"/>
      <c r="G184" s="74"/>
      <c r="H184" s="52">
        <f>SUM(H182:H183)</f>
        <v>0</v>
      </c>
      <c r="I184" s="42"/>
      <c r="J184" s="77">
        <f>SUM(J182:J183)</f>
        <v>0</v>
      </c>
    </row>
    <row r="185" spans="1:10" s="37" customFormat="1" ht="15.75" customHeight="1">
      <c r="A185" s="133"/>
      <c r="B185" s="92"/>
      <c r="C185" s="46" t="s">
        <v>39</v>
      </c>
      <c r="D185" s="38" t="s">
        <v>32</v>
      </c>
      <c r="E185" s="47">
        <v>1</v>
      </c>
      <c r="F185" s="40">
        <v>0.65</v>
      </c>
      <c r="G185" s="74" t="s">
        <v>29</v>
      </c>
      <c r="H185" s="41">
        <f>ROUND(E185/F185,0)</f>
        <v>2</v>
      </c>
      <c r="I185" s="42"/>
      <c r="J185" s="75">
        <f>H185*I185</f>
        <v>0</v>
      </c>
    </row>
    <row r="186" spans="1:10" s="37" customFormat="1" ht="15.75" customHeight="1">
      <c r="A186" s="133"/>
      <c r="B186" s="92"/>
      <c r="C186" s="46" t="s">
        <v>57</v>
      </c>
      <c r="D186" s="38" t="s">
        <v>32</v>
      </c>
      <c r="E186" s="47">
        <v>0</v>
      </c>
      <c r="F186" s="40">
        <v>0.65</v>
      </c>
      <c r="G186" s="74" t="s">
        <v>29</v>
      </c>
      <c r="H186" s="41">
        <f>ROUND(E186/F186,0)</f>
        <v>0</v>
      </c>
      <c r="I186" s="42"/>
      <c r="J186" s="75">
        <f>H186*I186</f>
        <v>0</v>
      </c>
    </row>
    <row r="187" spans="1:10" s="37" customFormat="1" ht="12.75" customHeight="1">
      <c r="A187" s="133"/>
      <c r="B187" s="92"/>
      <c r="C187" s="48"/>
      <c r="D187" s="49" t="s">
        <v>40</v>
      </c>
      <c r="E187" s="47">
        <f>SUM(E185:E186)</f>
        <v>1</v>
      </c>
      <c r="F187" s="50"/>
      <c r="G187" s="74"/>
      <c r="H187" s="52">
        <f>SUM(H185:H186)</f>
        <v>2</v>
      </c>
      <c r="I187" s="42"/>
      <c r="J187" s="77">
        <f>SUM(J185:J186)</f>
        <v>0</v>
      </c>
    </row>
    <row r="188" spans="1:10" s="37" customFormat="1" ht="15.75" customHeight="1">
      <c r="A188" s="133"/>
      <c r="B188" s="92"/>
      <c r="C188" s="46" t="s">
        <v>39</v>
      </c>
      <c r="D188" s="38" t="s">
        <v>33</v>
      </c>
      <c r="E188" s="47">
        <v>0</v>
      </c>
      <c r="F188" s="40">
        <v>0.6</v>
      </c>
      <c r="G188" s="74" t="s">
        <v>29</v>
      </c>
      <c r="H188" s="41">
        <f>ROUND(E188/F188,0)</f>
        <v>0</v>
      </c>
      <c r="I188" s="43"/>
      <c r="J188" s="75">
        <f>H188*I188</f>
        <v>0</v>
      </c>
    </row>
    <row r="189" spans="1:10" s="37" customFormat="1" ht="15.75" customHeight="1">
      <c r="A189" s="133"/>
      <c r="B189" s="92"/>
      <c r="C189" s="46" t="s">
        <v>57</v>
      </c>
      <c r="D189" s="38" t="s">
        <v>33</v>
      </c>
      <c r="E189" s="47">
        <v>0</v>
      </c>
      <c r="F189" s="40">
        <v>0.6</v>
      </c>
      <c r="G189" s="74" t="s">
        <v>29</v>
      </c>
      <c r="H189" s="41">
        <f>ROUND(E189/F189,0)</f>
        <v>0</v>
      </c>
      <c r="I189" s="43"/>
      <c r="J189" s="75">
        <f>H189*I189</f>
        <v>0</v>
      </c>
    </row>
    <row r="190" spans="1:10" s="37" customFormat="1" ht="12.75" customHeight="1">
      <c r="A190" s="133"/>
      <c r="B190" s="92"/>
      <c r="C190" s="48"/>
      <c r="D190" s="49" t="s">
        <v>40</v>
      </c>
      <c r="E190" s="47">
        <f>SUM(E188:E189)</f>
        <v>0</v>
      </c>
      <c r="F190" s="50"/>
      <c r="G190" s="74"/>
      <c r="H190" s="51">
        <f>SUM(H188:H189)</f>
        <v>0</v>
      </c>
      <c r="I190" s="42"/>
      <c r="J190" s="77">
        <f>SUM(J188:J189)</f>
        <v>0</v>
      </c>
    </row>
    <row r="191" spans="1:10" s="37" customFormat="1" ht="13.5" customHeight="1">
      <c r="A191" s="133"/>
      <c r="B191" s="92"/>
      <c r="C191" s="102" t="s">
        <v>58</v>
      </c>
      <c r="D191" s="103"/>
      <c r="E191" s="53">
        <f>SUM(E190,E181,E172,E178,E175,E184,E187)</f>
        <v>44</v>
      </c>
      <c r="F191" s="54"/>
      <c r="G191" s="96"/>
      <c r="H191" s="97"/>
      <c r="I191" s="42"/>
      <c r="J191" s="78">
        <f>SUM(J190,J181,J172,J178,J175,J184,J187)</f>
        <v>0</v>
      </c>
    </row>
    <row r="192" spans="1:10" s="37" customFormat="1" ht="15.75" customHeight="1">
      <c r="A192" s="133"/>
      <c r="B192" s="92" t="s">
        <v>59</v>
      </c>
      <c r="C192" s="46" t="s">
        <v>24</v>
      </c>
      <c r="D192" s="32" t="s">
        <v>25</v>
      </c>
      <c r="E192" s="47">
        <v>0</v>
      </c>
      <c r="F192" s="45"/>
      <c r="G192" s="74" t="s">
        <v>26</v>
      </c>
      <c r="H192" s="41">
        <f>E192</f>
        <v>0</v>
      </c>
      <c r="I192" s="43"/>
      <c r="J192" s="75">
        <f>H192*I192</f>
        <v>0</v>
      </c>
    </row>
    <row r="193" spans="1:10" s="37" customFormat="1" ht="15.75" customHeight="1">
      <c r="A193" s="133"/>
      <c r="B193" s="92"/>
      <c r="C193" s="46" t="s">
        <v>43</v>
      </c>
      <c r="D193" s="32" t="s">
        <v>25</v>
      </c>
      <c r="E193" s="47">
        <v>0</v>
      </c>
      <c r="F193" s="45"/>
      <c r="G193" s="74" t="s">
        <v>26</v>
      </c>
      <c r="H193" s="41">
        <f>E193</f>
        <v>0</v>
      </c>
      <c r="I193" s="43"/>
      <c r="J193" s="75">
        <f>H193*I193</f>
        <v>0</v>
      </c>
    </row>
    <row r="194" spans="1:10" s="37" customFormat="1" ht="12.75" customHeight="1">
      <c r="A194" s="133"/>
      <c r="B194" s="92"/>
      <c r="C194" s="48"/>
      <c r="D194" s="49" t="s">
        <v>40</v>
      </c>
      <c r="E194" s="47">
        <f>SUM(E192:E193)</f>
        <v>0</v>
      </c>
      <c r="F194" s="50"/>
      <c r="G194" s="74"/>
      <c r="H194" s="51">
        <f>SUM(H192:H193)</f>
        <v>0</v>
      </c>
      <c r="I194" s="42"/>
      <c r="J194" s="77">
        <f>SUM(J192:J193)</f>
        <v>0</v>
      </c>
    </row>
    <row r="195" spans="1:10" s="37" customFormat="1" ht="15.75" customHeight="1">
      <c r="A195" s="133"/>
      <c r="B195" s="92"/>
      <c r="C195" s="46" t="s">
        <v>24</v>
      </c>
      <c r="D195" s="32" t="s">
        <v>27</v>
      </c>
      <c r="E195" s="47">
        <v>10</v>
      </c>
      <c r="F195" s="45"/>
      <c r="G195" s="74" t="s">
        <v>26</v>
      </c>
      <c r="H195" s="41">
        <f>E195</f>
        <v>10</v>
      </c>
      <c r="I195" s="36"/>
      <c r="J195" s="75">
        <f>H195*I195</f>
        <v>0</v>
      </c>
    </row>
    <row r="196" spans="1:10" s="37" customFormat="1" ht="15.75" customHeight="1">
      <c r="A196" s="133"/>
      <c r="B196" s="92"/>
      <c r="C196" s="46" t="s">
        <v>43</v>
      </c>
      <c r="D196" s="32" t="s">
        <v>27</v>
      </c>
      <c r="E196" s="47">
        <v>0</v>
      </c>
      <c r="F196" s="45"/>
      <c r="G196" s="74" t="s">
        <v>26</v>
      </c>
      <c r="H196" s="41">
        <f>E196</f>
        <v>0</v>
      </c>
      <c r="I196" s="36"/>
      <c r="J196" s="75">
        <f>H196*I196</f>
        <v>0</v>
      </c>
    </row>
    <row r="197" spans="1:10" s="37" customFormat="1" ht="12.75" customHeight="1">
      <c r="A197" s="133"/>
      <c r="B197" s="92"/>
      <c r="C197" s="48"/>
      <c r="D197" s="49" t="s">
        <v>40</v>
      </c>
      <c r="E197" s="47">
        <f>SUM(E195:E196)</f>
        <v>10</v>
      </c>
      <c r="F197" s="50"/>
      <c r="G197" s="74"/>
      <c r="H197" s="51">
        <f>SUM(H195:H196)</f>
        <v>10</v>
      </c>
      <c r="I197" s="42"/>
      <c r="J197" s="77">
        <f>SUM(J195:J196)</f>
        <v>0</v>
      </c>
    </row>
    <row r="198" spans="1:10" s="37" customFormat="1" ht="15.75" customHeight="1">
      <c r="A198" s="133"/>
      <c r="B198" s="92"/>
      <c r="C198" s="46" t="s">
        <v>24</v>
      </c>
      <c r="D198" s="38" t="s">
        <v>28</v>
      </c>
      <c r="E198" s="47">
        <v>4</v>
      </c>
      <c r="F198" s="40">
        <v>0.65</v>
      </c>
      <c r="G198" s="74" t="s">
        <v>29</v>
      </c>
      <c r="H198" s="41">
        <f>ROUND(E198/F198,0)</f>
        <v>6</v>
      </c>
      <c r="I198" s="42"/>
      <c r="J198" s="75">
        <f>H198*I198</f>
        <v>0</v>
      </c>
    </row>
    <row r="199" spans="1:10" s="37" customFormat="1" ht="15.75" customHeight="1">
      <c r="A199" s="133"/>
      <c r="B199" s="92"/>
      <c r="C199" s="46" t="s">
        <v>43</v>
      </c>
      <c r="D199" s="38" t="s">
        <v>28</v>
      </c>
      <c r="E199" s="47">
        <v>0</v>
      </c>
      <c r="F199" s="40">
        <v>0.6</v>
      </c>
      <c r="G199" s="74" t="s">
        <v>29</v>
      </c>
      <c r="H199" s="41">
        <f>ROUND(E199/F199,0)</f>
        <v>0</v>
      </c>
      <c r="I199" s="43"/>
      <c r="J199" s="75">
        <f>H199*I199</f>
        <v>0</v>
      </c>
    </row>
    <row r="200" spans="1:10" s="37" customFormat="1" ht="12.75" customHeight="1">
      <c r="A200" s="133"/>
      <c r="B200" s="92"/>
      <c r="C200" s="48"/>
      <c r="D200" s="49" t="s">
        <v>40</v>
      </c>
      <c r="E200" s="47">
        <f>SUM(E198:E199)</f>
        <v>4</v>
      </c>
      <c r="F200" s="50"/>
      <c r="G200" s="74"/>
      <c r="H200" s="51">
        <f>SUM(H198:H199)</f>
        <v>6</v>
      </c>
      <c r="I200" s="42"/>
      <c r="J200" s="77">
        <f>SUM(J198:J199)</f>
        <v>0</v>
      </c>
    </row>
    <row r="201" spans="1:10" s="37" customFormat="1" ht="15.75" customHeight="1">
      <c r="A201" s="133"/>
      <c r="B201" s="92"/>
      <c r="C201" s="46" t="s">
        <v>24</v>
      </c>
      <c r="D201" s="38" t="s">
        <v>30</v>
      </c>
      <c r="E201" s="47">
        <v>217</v>
      </c>
      <c r="F201" s="40">
        <v>0.65</v>
      </c>
      <c r="G201" s="74" t="s">
        <v>29</v>
      </c>
      <c r="H201" s="41">
        <f>ROUND(E201/F201,0)</f>
        <v>334</v>
      </c>
      <c r="I201" s="42"/>
      <c r="J201" s="75">
        <f>H201*I201</f>
        <v>0</v>
      </c>
    </row>
    <row r="202" spans="1:10" s="37" customFormat="1" ht="15.75" customHeight="1">
      <c r="A202" s="133"/>
      <c r="B202" s="92"/>
      <c r="C202" s="46" t="s">
        <v>43</v>
      </c>
      <c r="D202" s="38" t="s">
        <v>30</v>
      </c>
      <c r="E202" s="47">
        <v>0</v>
      </c>
      <c r="F202" s="40">
        <v>0.6</v>
      </c>
      <c r="G202" s="74" t="s">
        <v>29</v>
      </c>
      <c r="H202" s="41">
        <f>ROUND(E202/F202,0)</f>
        <v>0</v>
      </c>
      <c r="I202" s="43"/>
      <c r="J202" s="75">
        <f>H202*I202</f>
        <v>0</v>
      </c>
    </row>
    <row r="203" spans="1:10" s="37" customFormat="1" ht="12.75" customHeight="1">
      <c r="A203" s="133"/>
      <c r="B203" s="92"/>
      <c r="C203" s="48"/>
      <c r="D203" s="49" t="s">
        <v>40</v>
      </c>
      <c r="E203" s="47">
        <f>SUM(E201:E202)</f>
        <v>217</v>
      </c>
      <c r="F203" s="50"/>
      <c r="G203" s="74"/>
      <c r="H203" s="52">
        <f>SUM(H201:H202)</f>
        <v>334</v>
      </c>
      <c r="I203" s="42"/>
      <c r="J203" s="77">
        <f>SUM(J201:J202)</f>
        <v>0</v>
      </c>
    </row>
    <row r="204" spans="1:10" s="37" customFormat="1" ht="15.75" customHeight="1">
      <c r="A204" s="133"/>
      <c r="B204" s="92"/>
      <c r="C204" s="46" t="s">
        <v>24</v>
      </c>
      <c r="D204" s="38" t="s">
        <v>31</v>
      </c>
      <c r="E204" s="47">
        <v>22</v>
      </c>
      <c r="F204" s="40">
        <v>0.65</v>
      </c>
      <c r="G204" s="74" t="s">
        <v>29</v>
      </c>
      <c r="H204" s="41">
        <f>ROUND(E204/F204,0)</f>
        <v>34</v>
      </c>
      <c r="I204" s="42"/>
      <c r="J204" s="75">
        <f>H204*I204</f>
        <v>0</v>
      </c>
    </row>
    <row r="205" spans="1:10" s="37" customFormat="1" ht="15.75" customHeight="1">
      <c r="A205" s="133"/>
      <c r="B205" s="92"/>
      <c r="C205" s="46" t="s">
        <v>43</v>
      </c>
      <c r="D205" s="38" t="s">
        <v>31</v>
      </c>
      <c r="E205" s="47">
        <v>0</v>
      </c>
      <c r="F205" s="40">
        <v>0.6</v>
      </c>
      <c r="G205" s="74" t="s">
        <v>29</v>
      </c>
      <c r="H205" s="41">
        <f>ROUND(E205/F205,0)</f>
        <v>0</v>
      </c>
      <c r="I205" s="43"/>
      <c r="J205" s="75">
        <f>H205*I205</f>
        <v>0</v>
      </c>
    </row>
    <row r="206" spans="1:10" s="37" customFormat="1" ht="12.75" customHeight="1">
      <c r="A206" s="133"/>
      <c r="B206" s="92"/>
      <c r="C206" s="48"/>
      <c r="D206" s="49" t="s">
        <v>40</v>
      </c>
      <c r="E206" s="47">
        <f>SUM(E204:E205)</f>
        <v>22</v>
      </c>
      <c r="F206" s="50"/>
      <c r="G206" s="74"/>
      <c r="H206" s="52">
        <f>SUM(H204:H205)</f>
        <v>34</v>
      </c>
      <c r="I206" s="42"/>
      <c r="J206" s="77">
        <f>SUM(J204:J205)</f>
        <v>0</v>
      </c>
    </row>
    <row r="207" spans="1:10" s="37" customFormat="1" ht="15.75" customHeight="1">
      <c r="A207" s="133"/>
      <c r="B207" s="92"/>
      <c r="C207" s="46" t="s">
        <v>24</v>
      </c>
      <c r="D207" s="38" t="s">
        <v>32</v>
      </c>
      <c r="E207" s="47">
        <v>76</v>
      </c>
      <c r="F207" s="40">
        <v>0.65</v>
      </c>
      <c r="G207" s="74" t="s">
        <v>29</v>
      </c>
      <c r="H207" s="41">
        <f>ROUND(E207/F207,0)</f>
        <v>117</v>
      </c>
      <c r="I207" s="42"/>
      <c r="J207" s="75">
        <f>H207*I207</f>
        <v>0</v>
      </c>
    </row>
    <row r="208" spans="1:10" s="37" customFormat="1" ht="15.75" customHeight="1">
      <c r="A208" s="133"/>
      <c r="B208" s="92"/>
      <c r="C208" s="46" t="s">
        <v>43</v>
      </c>
      <c r="D208" s="38" t="s">
        <v>32</v>
      </c>
      <c r="E208" s="47">
        <v>8</v>
      </c>
      <c r="F208" s="40">
        <v>0.6</v>
      </c>
      <c r="G208" s="74" t="s">
        <v>29</v>
      </c>
      <c r="H208" s="41">
        <f>ROUND(E208/F208,0)</f>
        <v>13</v>
      </c>
      <c r="I208" s="43"/>
      <c r="J208" s="75">
        <f>H208*I208</f>
        <v>0</v>
      </c>
    </row>
    <row r="209" spans="1:10" s="37" customFormat="1" ht="12.75" customHeight="1">
      <c r="A209" s="133"/>
      <c r="B209" s="92"/>
      <c r="C209" s="48"/>
      <c r="D209" s="49" t="s">
        <v>40</v>
      </c>
      <c r="E209" s="47">
        <f>SUM(E207:E208)</f>
        <v>84</v>
      </c>
      <c r="F209" s="50"/>
      <c r="G209" s="74"/>
      <c r="H209" s="52">
        <f>SUM(H207:H208)</f>
        <v>130</v>
      </c>
      <c r="I209" s="42"/>
      <c r="J209" s="77">
        <f>SUM(J207:J208)</f>
        <v>0</v>
      </c>
    </row>
    <row r="210" spans="1:10" s="37" customFormat="1" ht="15.75" customHeight="1">
      <c r="A210" s="133"/>
      <c r="B210" s="92"/>
      <c r="C210" s="46" t="s">
        <v>24</v>
      </c>
      <c r="D210" s="38" t="s">
        <v>33</v>
      </c>
      <c r="E210" s="47">
        <v>77</v>
      </c>
      <c r="F210" s="40">
        <v>0.6</v>
      </c>
      <c r="G210" s="74" t="s">
        <v>29</v>
      </c>
      <c r="H210" s="41">
        <f>ROUND(E210/F210,0)</f>
        <v>128</v>
      </c>
      <c r="I210" s="43"/>
      <c r="J210" s="75">
        <f>H210*I210</f>
        <v>0</v>
      </c>
    </row>
    <row r="211" spans="1:10" s="37" customFormat="1" ht="15.75" customHeight="1">
      <c r="A211" s="133"/>
      <c r="B211" s="92"/>
      <c r="C211" s="46" t="s">
        <v>43</v>
      </c>
      <c r="D211" s="38" t="s">
        <v>33</v>
      </c>
      <c r="E211" s="47">
        <v>8</v>
      </c>
      <c r="F211" s="40">
        <v>0.55</v>
      </c>
      <c r="G211" s="74" t="s">
        <v>29</v>
      </c>
      <c r="H211" s="41">
        <f>ROUND(E211/F211,0)</f>
        <v>15</v>
      </c>
      <c r="I211" s="43"/>
      <c r="J211" s="75">
        <f>H211*I211</f>
        <v>0</v>
      </c>
    </row>
    <row r="212" spans="1:10" s="37" customFormat="1" ht="12.75" customHeight="1">
      <c r="A212" s="133"/>
      <c r="B212" s="92"/>
      <c r="C212" s="48"/>
      <c r="D212" s="49" t="s">
        <v>40</v>
      </c>
      <c r="E212" s="47">
        <f>SUM(E210:E211)</f>
        <v>85</v>
      </c>
      <c r="F212" s="50"/>
      <c r="G212" s="74"/>
      <c r="H212" s="51">
        <f>SUM(H210:H211)</f>
        <v>143</v>
      </c>
      <c r="I212" s="42"/>
      <c r="J212" s="77">
        <f>SUM(J210:J211)</f>
        <v>0</v>
      </c>
    </row>
    <row r="213" spans="1:10" s="37" customFormat="1" ht="13.5" customHeight="1" thickBot="1">
      <c r="A213" s="133"/>
      <c r="B213" s="93"/>
      <c r="C213" s="94" t="s">
        <v>60</v>
      </c>
      <c r="D213" s="95"/>
      <c r="E213" s="55">
        <f>SUM(E212,E203,E194,E200,E197,E206,E209)</f>
        <v>422</v>
      </c>
      <c r="F213" s="56"/>
      <c r="G213" s="122"/>
      <c r="H213" s="123"/>
      <c r="I213" s="57"/>
      <c r="J213" s="80">
        <f>SUM(J212,J203,J194,J200,J197,J206,J209)</f>
        <v>0</v>
      </c>
    </row>
    <row r="214" spans="1:10" s="37" customFormat="1" ht="13.5" customHeight="1" thickBot="1">
      <c r="A214" s="134"/>
      <c r="B214" s="124" t="s">
        <v>61</v>
      </c>
      <c r="C214" s="125"/>
      <c r="D214" s="126"/>
      <c r="E214" s="58">
        <f>E213+E191+E169+E126+E118+E96+E53+E31+E23+E15</f>
        <v>3560</v>
      </c>
      <c r="F214" s="59"/>
      <c r="G214" s="81"/>
      <c r="H214" s="60"/>
      <c r="I214" s="61"/>
      <c r="J214" s="82">
        <f>J213+J191+J169+J126+J118+J96+J53+J31+J23+J15</f>
        <v>0</v>
      </c>
    </row>
    <row r="215" spans="1:11" s="1" customFormat="1" ht="15" customHeight="1" hidden="1" thickBot="1">
      <c r="A215" s="90" t="s">
        <v>70</v>
      </c>
      <c r="B215" s="91"/>
      <c r="C215" s="91"/>
      <c r="D215" s="91"/>
      <c r="E215" s="84">
        <f>E214</f>
        <v>3560</v>
      </c>
      <c r="F215" s="83" t="s">
        <v>4</v>
      </c>
      <c r="G215" s="83" t="s">
        <v>4</v>
      </c>
      <c r="H215" s="83" t="s">
        <v>4</v>
      </c>
      <c r="I215" s="83"/>
      <c r="J215" s="85">
        <f>J214</f>
        <v>0</v>
      </c>
      <c r="K215" s="2"/>
    </row>
    <row r="216" spans="1:10" ht="15">
      <c r="A216" s="4"/>
      <c r="B216" s="4"/>
      <c r="C216" s="4"/>
      <c r="D216" s="4"/>
      <c r="E216" s="16"/>
      <c r="F216" s="16"/>
      <c r="G216" s="16"/>
      <c r="H216" s="14"/>
      <c r="I216" s="15"/>
      <c r="J216" s="3"/>
    </row>
    <row r="217" spans="1:9" ht="1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10" ht="15">
      <c r="A219" s="140" t="s">
        <v>2</v>
      </c>
      <c r="B219" s="140"/>
      <c r="C219" s="140"/>
      <c r="D219" s="140"/>
      <c r="E219" s="12"/>
      <c r="F219" s="13"/>
      <c r="G219" s="13"/>
      <c r="H219" s="13"/>
      <c r="I219" s="12"/>
      <c r="J219" s="12"/>
    </row>
    <row r="220" spans="1:10" ht="15">
      <c r="A220" s="7" t="s">
        <v>2</v>
      </c>
      <c r="B220" s="22"/>
      <c r="C220" s="12"/>
      <c r="D220" s="12"/>
      <c r="E220" s="12"/>
      <c r="F220" s="12"/>
      <c r="G220" s="13" t="s">
        <v>3</v>
      </c>
      <c r="H220" s="12"/>
      <c r="I220" s="12"/>
      <c r="J220" s="12"/>
    </row>
    <row r="221" spans="1:10" ht="15">
      <c r="A221" s="141" t="s">
        <v>6</v>
      </c>
      <c r="B221" s="142"/>
      <c r="C221" s="138"/>
      <c r="D221" s="138"/>
      <c r="E221" s="8"/>
      <c r="F221" s="143" t="s">
        <v>5</v>
      </c>
      <c r="G221" s="143"/>
      <c r="H221" s="143"/>
      <c r="I221" s="12"/>
      <c r="J221" s="12"/>
    </row>
    <row r="222" spans="1:10" ht="15">
      <c r="A222" s="20"/>
      <c r="B222" s="23"/>
      <c r="C222" s="19"/>
      <c r="D222" s="19"/>
      <c r="E222" s="8"/>
      <c r="F222" s="143"/>
      <c r="G222" s="143"/>
      <c r="H222" s="143"/>
      <c r="I222" s="12"/>
      <c r="J222" s="12"/>
    </row>
    <row r="223" spans="1:10" ht="15">
      <c r="A223" s="7"/>
      <c r="B223" s="22"/>
      <c r="C223" s="12"/>
      <c r="D223" s="12"/>
      <c r="E223" s="12"/>
      <c r="F223" s="12"/>
      <c r="G223" s="12"/>
      <c r="H223" s="12"/>
      <c r="I223" s="12"/>
      <c r="J223" s="12"/>
    </row>
    <row r="224" spans="1:10" ht="15">
      <c r="A224" s="135" t="s">
        <v>1</v>
      </c>
      <c r="B224" s="136"/>
      <c r="C224" s="136"/>
      <c r="D224" s="136"/>
      <c r="E224" s="12"/>
      <c r="F224" s="12"/>
      <c r="G224" s="12"/>
      <c r="H224" s="12"/>
      <c r="I224" s="12"/>
      <c r="J224" s="12"/>
    </row>
    <row r="225" spans="1:10" ht="15">
      <c r="A225" s="137" t="s">
        <v>7</v>
      </c>
      <c r="B225" s="137"/>
      <c r="C225" s="138"/>
      <c r="D225" s="138"/>
      <c r="E225" s="138"/>
      <c r="F225" s="12"/>
      <c r="G225" s="12"/>
      <c r="H225" s="12"/>
      <c r="I225" s="12"/>
      <c r="J225" s="12"/>
    </row>
    <row r="226" spans="1:10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</sheetData>
  <mergeCells count="52">
    <mergeCell ref="A2:J2"/>
    <mergeCell ref="A3:J3"/>
    <mergeCell ref="B192:B213"/>
    <mergeCell ref="C213:D213"/>
    <mergeCell ref="G213:H213"/>
    <mergeCell ref="B97:B118"/>
    <mergeCell ref="C118:D118"/>
    <mergeCell ref="G118:H118"/>
    <mergeCell ref="B119:B126"/>
    <mergeCell ref="C126:D126"/>
    <mergeCell ref="G126:H126"/>
    <mergeCell ref="C15:D15"/>
    <mergeCell ref="G15:H15"/>
    <mergeCell ref="B16:B23"/>
    <mergeCell ref="C23:D23"/>
    <mergeCell ref="G23:H23"/>
    <mergeCell ref="G53:H53"/>
    <mergeCell ref="B214:D214"/>
    <mergeCell ref="B127:B169"/>
    <mergeCell ref="C169:D169"/>
    <mergeCell ref="G169:H169"/>
    <mergeCell ref="B170:B191"/>
    <mergeCell ref="C191:D191"/>
    <mergeCell ref="G191:H191"/>
    <mergeCell ref="G5:G6"/>
    <mergeCell ref="H5:H6"/>
    <mergeCell ref="B24:B31"/>
    <mergeCell ref="C31:D31"/>
    <mergeCell ref="G31:H31"/>
    <mergeCell ref="F221:H221"/>
    <mergeCell ref="F222:H222"/>
    <mergeCell ref="I5:I6"/>
    <mergeCell ref="J5:J6"/>
    <mergeCell ref="A8:A214"/>
    <mergeCell ref="B8:B15"/>
    <mergeCell ref="A215:D215"/>
    <mergeCell ref="B54:B96"/>
    <mergeCell ref="C96:D96"/>
    <mergeCell ref="G96:H96"/>
    <mergeCell ref="A5:A6"/>
    <mergeCell ref="B5:B6"/>
    <mergeCell ref="C5:C6"/>
    <mergeCell ref="D5:D6"/>
    <mergeCell ref="E5:E6"/>
    <mergeCell ref="F5:F6"/>
    <mergeCell ref="A224:D224"/>
    <mergeCell ref="A225:E225"/>
    <mergeCell ref="D4:E4"/>
    <mergeCell ref="A219:D219"/>
    <mergeCell ref="A221:D221"/>
    <mergeCell ref="B32:B53"/>
    <mergeCell ref="C53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 topLeftCell="A1">
      <selection activeCell="E18" sqref="E18"/>
    </sheetView>
  </sheetViews>
  <sheetFormatPr defaultColWidth="9.140625" defaultRowHeight="15"/>
  <cols>
    <col min="1" max="1" width="17.28125" style="24" customWidth="1"/>
    <col min="2" max="6" width="20.28125" style="24" customWidth="1"/>
    <col min="7" max="9" width="8.8515625" style="24" customWidth="1"/>
  </cols>
  <sheetData>
    <row r="2" spans="1:8" ht="15">
      <c r="A2" s="148" t="s">
        <v>10</v>
      </c>
      <c r="B2" s="148"/>
      <c r="C2" s="148"/>
      <c r="D2" s="148"/>
      <c r="E2" s="148"/>
      <c r="F2" s="148"/>
      <c r="G2" s="148"/>
      <c r="H2" s="148"/>
    </row>
    <row r="3" spans="1:8" ht="15">
      <c r="A3" s="149" t="s">
        <v>11</v>
      </c>
      <c r="B3" s="149"/>
      <c r="C3" s="149"/>
      <c r="D3" s="149"/>
      <c r="E3" s="149"/>
      <c r="F3" s="149"/>
      <c r="G3" s="149"/>
      <c r="H3" s="149"/>
    </row>
    <row r="4" spans="1:8" ht="31.15" customHeight="1">
      <c r="A4" s="150" t="s">
        <v>19</v>
      </c>
      <c r="B4" s="149"/>
      <c r="C4" s="149"/>
      <c r="D4" s="149"/>
      <c r="E4" s="149"/>
      <c r="F4" s="149"/>
      <c r="G4" s="149"/>
      <c r="H4" s="149"/>
    </row>
    <row r="5" spans="1:8" ht="22.15" customHeight="1">
      <c r="A5" s="149" t="s">
        <v>20</v>
      </c>
      <c r="B5" s="149"/>
      <c r="C5" s="149"/>
      <c r="D5" s="149"/>
      <c r="E5" s="149"/>
      <c r="F5" s="149"/>
      <c r="G5" s="149"/>
      <c r="H5" s="149"/>
    </row>
    <row r="6" spans="1:8" ht="15.6">
      <c r="A6" s="25"/>
      <c r="B6" s="25"/>
      <c r="C6" s="25"/>
      <c r="D6" s="25"/>
      <c r="E6" s="25"/>
      <c r="F6" s="25"/>
      <c r="G6" s="25"/>
      <c r="H6" s="25"/>
    </row>
    <row r="7" spans="1:8" ht="15.6">
      <c r="A7" s="25"/>
      <c r="B7" s="25"/>
      <c r="C7" s="25"/>
      <c r="D7" s="25"/>
      <c r="E7" s="25"/>
      <c r="F7" s="25"/>
      <c r="G7" s="25"/>
      <c r="H7" s="25"/>
    </row>
    <row r="8" spans="1:8" ht="15.6">
      <c r="A8" s="25"/>
      <c r="B8" s="25"/>
      <c r="C8" s="25"/>
      <c r="D8" s="25"/>
      <c r="E8" s="25"/>
      <c r="F8" s="25"/>
      <c r="G8" s="25"/>
      <c r="H8" s="25"/>
    </row>
    <row r="9" spans="1:8" ht="27.6" customHeight="1">
      <c r="A9" s="154" t="s">
        <v>9</v>
      </c>
      <c r="B9" s="151" t="s">
        <v>73</v>
      </c>
      <c r="C9" s="152"/>
      <c r="D9" s="152"/>
      <c r="E9" s="153"/>
      <c r="F9" s="156" t="s">
        <v>18</v>
      </c>
      <c r="G9" s="25"/>
      <c r="H9" s="25"/>
    </row>
    <row r="10" spans="1:8" ht="15">
      <c r="A10" s="155"/>
      <c r="B10" s="28" t="s">
        <v>13</v>
      </c>
      <c r="C10" s="28" t="s">
        <v>14</v>
      </c>
      <c r="D10" s="28" t="s">
        <v>15</v>
      </c>
      <c r="E10" s="28" t="s">
        <v>16</v>
      </c>
      <c r="F10" s="155"/>
      <c r="G10" s="25"/>
      <c r="H10" s="25"/>
    </row>
    <row r="11" spans="1:8" ht="39.6" customHeight="1">
      <c r="A11" s="29" t="s">
        <v>17</v>
      </c>
      <c r="B11" s="29">
        <v>560</v>
      </c>
      <c r="C11" s="29">
        <v>1000</v>
      </c>
      <c r="D11" s="29">
        <v>1000</v>
      </c>
      <c r="E11" s="29">
        <v>1000</v>
      </c>
      <c r="F11" s="29">
        <f>SUM(B11:E11)</f>
        <v>3560</v>
      </c>
      <c r="G11" s="25"/>
      <c r="H11" s="25"/>
    </row>
    <row r="12" spans="1:8" ht="15.6">
      <c r="A12" s="25"/>
      <c r="B12" s="25"/>
      <c r="C12" s="25"/>
      <c r="D12" s="25"/>
      <c r="E12" s="25"/>
      <c r="F12" s="25"/>
      <c r="G12" s="25"/>
      <c r="H12" s="25"/>
    </row>
    <row r="13" spans="1:8" ht="15.6">
      <c r="A13" s="26"/>
      <c r="B13" s="26"/>
      <c r="C13" s="26"/>
      <c r="D13" s="26"/>
      <c r="E13" s="26"/>
      <c r="F13" s="25"/>
      <c r="G13" s="26"/>
      <c r="H13" s="27"/>
    </row>
    <row r="14" spans="1:10" ht="15">
      <c r="A14" s="140" t="s">
        <v>2</v>
      </c>
      <c r="B14" s="140"/>
      <c r="C14" s="140"/>
      <c r="D14" s="140"/>
      <c r="E14" s="12"/>
      <c r="F14" s="13"/>
      <c r="G14" s="13"/>
      <c r="H14" s="13"/>
      <c r="I14" s="12"/>
      <c r="J14" s="12"/>
    </row>
    <row r="15" spans="1:10" ht="15">
      <c r="A15" s="7" t="s">
        <v>2</v>
      </c>
      <c r="B15" s="22"/>
      <c r="C15" s="12"/>
      <c r="D15" s="12"/>
      <c r="E15" s="13" t="s">
        <v>3</v>
      </c>
      <c r="F15" s="12"/>
      <c r="I15" s="12"/>
      <c r="J15" s="12"/>
    </row>
    <row r="16" spans="1:10" ht="14.45" customHeight="1">
      <c r="A16" s="141" t="s">
        <v>6</v>
      </c>
      <c r="B16" s="142"/>
      <c r="C16" s="142"/>
      <c r="D16" s="21" t="s">
        <v>5</v>
      </c>
      <c r="E16" s="21"/>
      <c r="F16" s="21"/>
      <c r="I16" s="12"/>
      <c r="J16" s="12"/>
    </row>
    <row r="17" spans="1:10" ht="14.45">
      <c r="A17" s="20"/>
      <c r="B17" s="23"/>
      <c r="C17" s="19"/>
      <c r="D17" s="19"/>
      <c r="E17" s="8"/>
      <c r="F17" s="143"/>
      <c r="G17" s="143"/>
      <c r="H17" s="143"/>
      <c r="I17" s="12"/>
      <c r="J17" s="12"/>
    </row>
    <row r="18" spans="1:10" ht="14.45">
      <c r="A18" s="7"/>
      <c r="B18" s="2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35" t="s">
        <v>1</v>
      </c>
      <c r="B19" s="136"/>
      <c r="C19" s="136"/>
      <c r="D19" s="136"/>
      <c r="E19" s="12"/>
      <c r="F19" s="12"/>
      <c r="G19" s="12"/>
      <c r="H19" s="12"/>
      <c r="I19" s="12"/>
      <c r="J19" s="12"/>
    </row>
    <row r="20" spans="1:10" ht="14.45" customHeight="1">
      <c r="A20" s="147" t="s">
        <v>7</v>
      </c>
      <c r="B20" s="147"/>
      <c r="C20" s="147"/>
      <c r="D20" s="30"/>
      <c r="E20" s="30"/>
      <c r="F20" s="12"/>
      <c r="G20" s="12"/>
      <c r="H20" s="12"/>
      <c r="I20" s="12"/>
      <c r="J20" s="12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2021-08-24T10:19:36Z</cp:lastPrinted>
  <dcterms:created xsi:type="dcterms:W3CDTF">2019-10-11T07:43:52Z</dcterms:created>
  <dcterms:modified xsi:type="dcterms:W3CDTF">2022-11-22T11:31:09Z</dcterms:modified>
  <cp:category/>
  <cp:version/>
  <cp:contentType/>
  <cp:contentStatus/>
</cp:coreProperties>
</file>